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7 г. отче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33" i="8" l="1"/>
  <c r="E33" i="8"/>
  <c r="H33" i="8"/>
  <c r="H47" i="8"/>
  <c r="H52" i="8"/>
  <c r="F8" i="8"/>
  <c r="E8" i="8"/>
  <c r="H8" i="8"/>
  <c r="H34" i="8"/>
  <c r="F36" i="8"/>
  <c r="E36" i="8"/>
  <c r="H36" i="8"/>
  <c r="H44" i="8"/>
  <c r="H53" i="8"/>
  <c r="H41" i="8"/>
  <c r="H40" i="8"/>
  <c r="H39" i="8"/>
  <c r="H38" i="8"/>
  <c r="G32" i="8"/>
  <c r="G8" i="8"/>
  <c r="G9" i="8"/>
  <c r="G29" i="8"/>
  <c r="G25" i="8"/>
  <c r="G22" i="8"/>
  <c r="G19" i="8"/>
  <c r="G16" i="8"/>
  <c r="G13" i="8"/>
  <c r="G42" i="8"/>
  <c r="F42" i="8"/>
  <c r="E42" i="8"/>
  <c r="D25" i="8"/>
  <c r="D22" i="8"/>
  <c r="H51" i="8"/>
  <c r="G71" i="8"/>
  <c r="F49" i="8"/>
  <c r="G49" i="8"/>
  <c r="E49" i="8"/>
  <c r="H50" i="8"/>
  <c r="H48" i="8"/>
  <c r="H32" i="8"/>
  <c r="H30" i="8"/>
  <c r="F29" i="8"/>
  <c r="E29" i="8"/>
  <c r="H29" i="8"/>
  <c r="H28" i="8"/>
  <c r="H27" i="8"/>
  <c r="H26" i="8"/>
  <c r="F25" i="8"/>
  <c r="E25" i="8"/>
  <c r="H25" i="8"/>
  <c r="H24" i="8"/>
  <c r="H23" i="8"/>
  <c r="F22" i="8"/>
  <c r="E22" i="8"/>
  <c r="H22" i="8"/>
  <c r="H21" i="8"/>
  <c r="H20" i="8"/>
  <c r="F19" i="8"/>
  <c r="E19" i="8"/>
  <c r="H19" i="8"/>
  <c r="H18" i="8"/>
  <c r="H17" i="8"/>
  <c r="F16" i="8"/>
  <c r="E16" i="8"/>
  <c r="H16" i="8"/>
  <c r="H15" i="8"/>
  <c r="H14" i="8"/>
  <c r="F13" i="8"/>
  <c r="E13" i="8"/>
  <c r="H13" i="8"/>
  <c r="H12" i="8"/>
  <c r="H10" i="8"/>
  <c r="F9" i="8"/>
  <c r="E9" i="8"/>
  <c r="H9" i="8"/>
</calcChain>
</file>

<file path=xl/sharedStrings.xml><?xml version="1.0" encoding="utf-8"?>
<sst xmlns="http://schemas.openxmlformats.org/spreadsheetml/2006/main" count="216" uniqueCount="188">
  <si>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</si>
  <si>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</si>
  <si>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</si>
  <si>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</si>
  <si>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</si>
  <si>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</si>
  <si>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</si>
  <si>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</si>
  <si>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</si>
  <si>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</si>
  <si>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</si>
  <si>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</si>
  <si>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</si>
  <si>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</si>
  <si>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</si>
  <si>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</si>
  <si>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</si>
  <si>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</si>
  <si>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</si>
  <si>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</si>
  <si>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</si>
  <si>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</si>
  <si>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</si>
  <si>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</si>
  <si>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</si>
  <si>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</si>
  <si>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</si>
  <si>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</si>
  <si>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</si>
  <si>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</si>
  <si>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</si>
  <si>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</si>
  <si>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</si>
  <si>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</si>
  <si>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</si>
  <si>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</si>
  <si>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</si>
  <si>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</si>
  <si>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</si>
  <si>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</si>
  <si>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</si>
  <si>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</si>
  <si>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</si>
  <si>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</si>
  <si>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</si>
  <si>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</si>
  <si>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</si>
  <si>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</si>
  <si>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</si>
  <si>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</si>
  <si>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</si>
  <si>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</si>
  <si>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</si>
  <si>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</si>
  <si>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</si>
  <si>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</si>
  <si>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</si>
  <si>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</si>
  <si>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</si>
  <si>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</si>
  <si>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</si>
  <si>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</si>
  <si>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</si>
  <si>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</si>
  <si>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</si>
  <si>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</si>
  <si>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</si>
  <si>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</si>
  <si>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</si>
  <si>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</si>
  <si>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</si>
  <si>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</si>
  <si>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</si>
  <si>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</si>
  <si>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</si>
  <si>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</si>
  <si>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</si>
  <si>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</si>
  <si>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</si>
  <si>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</si>
  <si>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</si>
  <si>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</si>
  <si>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</si>
  <si>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</si>
  <si>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</si>
  <si>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</si>
  <si>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</si>
  <si>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</si>
  <si>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</si>
  <si>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</si>
  <si>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</si>
  <si>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</si>
  <si>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</si>
  <si>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</si>
  <si>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</si>
  <si>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 ООО "Комфорт"</t>
  </si>
  <si>
    <t>2222 - 016</t>
  </si>
  <si>
    <t>Кр.Знамени,96</t>
  </si>
  <si>
    <t>9 этажей</t>
  </si>
  <si>
    <t>в т.ч. Услуги по управлению, налоги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</si>
  <si>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</si>
  <si>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</si>
  <si>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</si>
  <si>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</si>
  <si>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</si>
  <si>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</si>
  <si>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</si>
  <si>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</si>
  <si>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</si>
  <si>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</si>
  <si>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</si>
  <si>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</si>
  <si>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</si>
  <si>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</si>
  <si>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</si>
  <si>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</si>
  <si>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№ 21 по ул. Шилкинской</t>
  </si>
  <si>
    <t>ООО " Территория"</t>
  </si>
  <si>
    <t>10 подъездов</t>
  </si>
  <si>
    <t>10 лифтов</t>
  </si>
  <si>
    <t>10 м/проводов</t>
  </si>
  <si>
    <t xml:space="preserve">                                          01 февраля 2008 г.</t>
  </si>
  <si>
    <t>не начисл</t>
  </si>
  <si>
    <t>Шилкинская, 21</t>
  </si>
  <si>
    <t>ул. Тунгусская,8</t>
  </si>
  <si>
    <t>количество проживающих</t>
  </si>
  <si>
    <t>850 чел.</t>
  </si>
  <si>
    <t>итого по дому:</t>
  </si>
  <si>
    <t>Прочие работы и услуги</t>
  </si>
  <si>
    <t>сумма, т.р.</t>
  </si>
  <si>
    <t>1.Капитальный ремонт</t>
  </si>
  <si>
    <t xml:space="preserve">1.1 Услуги по управлению 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</si>
  <si>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</si>
  <si>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</si>
  <si>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</si>
  <si>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</si>
  <si>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исполнитель</t>
  </si>
  <si>
    <t>2. Реклама в лифтах</t>
  </si>
  <si>
    <t>3 шт</t>
  </si>
  <si>
    <t>ИП Полушко</t>
  </si>
  <si>
    <t>сервисное обслуживание УУТЭ</t>
  </si>
  <si>
    <t>итого:</t>
  </si>
  <si>
    <t>21335,7 кв.м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</si>
  <si>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</si>
  <si>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</si>
  <si>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</si>
  <si>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</si>
  <si>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</si>
  <si>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</si>
  <si>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</si>
  <si>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</si>
  <si>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</si>
  <si>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</si>
  <si>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</si>
  <si>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противопожарные двери на эл.щитовые</t>
  </si>
  <si>
    <t>подготовительные работы по благоустройству</t>
  </si>
  <si>
    <t>АльянсСтрой</t>
  </si>
  <si>
    <t>устройство отмостки, благоустройство придом. территор.</t>
  </si>
  <si>
    <t>530 кв.м</t>
  </si>
  <si>
    <t>ИП Былков П.В.</t>
  </si>
  <si>
    <t>благоустройство- ограждение площадки</t>
  </si>
  <si>
    <t>4 шт</t>
  </si>
  <si>
    <t>Алекат</t>
  </si>
  <si>
    <t>всего: 4986,9</t>
  </si>
  <si>
    <t>установка малых форм на придомов. Территории</t>
  </si>
  <si>
    <t>4  компл</t>
  </si>
  <si>
    <t>замена ковшей м/провода</t>
  </si>
  <si>
    <t>ООО ТСГ</t>
  </si>
  <si>
    <t>ремонт лифтов - замена обрамления</t>
  </si>
  <si>
    <t>1 компл</t>
  </si>
  <si>
    <t>Лифт ДВ</t>
  </si>
  <si>
    <t>замена купе кабины лифта в п.9</t>
  </si>
  <si>
    <t>аварийная замена ливневой канализации</t>
  </si>
  <si>
    <t>5 п.м</t>
  </si>
  <si>
    <t>Комфорт</t>
  </si>
  <si>
    <t>замена трансформаторов тока</t>
  </si>
  <si>
    <t>6 шт</t>
  </si>
  <si>
    <t>Альфаком</t>
  </si>
  <si>
    <t>год</t>
  </si>
  <si>
    <t>12 мес</t>
  </si>
  <si>
    <t>обязательное страхование лифтов</t>
  </si>
  <si>
    <t>10 шт</t>
  </si>
  <si>
    <t>Ресо Гарантия</t>
  </si>
  <si>
    <t>План по статье "текущий ремонт" на 2018 год.</t>
  </si>
  <si>
    <t>Предложение Управляющей компании: замена розлива ГВС, утепление тех. Этажа.</t>
  </si>
  <si>
    <t>переходящие остатки д/ср-в на конец  2017 г.</t>
  </si>
  <si>
    <t xml:space="preserve"> Металлоконстр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</si>
  <si>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337/02 от 20.02.2018 г.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</si>
</sst>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16" fillId="0" borderId="1" xfId="0" applyFont="1" applyBorder="1"/>
    <xf numFmtId="0" fontId="0" fillId="0" borderId="1" xfId="0" applyBorder="1"/>
    <xf numFmtId="0" fontId="9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1" xfId="0" applyFont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1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8" xfId="0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143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10</v>
      </c>
      <c r="C3" s="24" t="s">
        <v>116</v>
      </c>
    </row>
    <row r="4" spans="1:4" ht="14.25" customHeight="1" x14ac:dyDescent="0.25">
      <c r="A4" s="22" t="s">
        <v>187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55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52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93" t="s">
        <v>12</v>
      </c>
      <c r="D9" s="94"/>
    </row>
    <row r="10" spans="1:4" s="3" customFormat="1" ht="24" customHeight="1" x14ac:dyDescent="0.25">
      <c r="A10" s="12" t="s">
        <v>2</v>
      </c>
      <c r="B10" s="15" t="s">
        <v>13</v>
      </c>
      <c r="C10" s="87" t="s">
        <v>92</v>
      </c>
      <c r="D10" s="88"/>
    </row>
    <row r="11" spans="1:4" s="3" customFormat="1" ht="15" customHeight="1" x14ac:dyDescent="0.25">
      <c r="A11" s="12" t="s">
        <v>3</v>
      </c>
      <c r="B11" s="13" t="s">
        <v>14</v>
      </c>
      <c r="C11" s="93" t="s">
        <v>15</v>
      </c>
      <c r="D11" s="94"/>
    </row>
    <row r="12" spans="1:4" s="3" customFormat="1" ht="15" customHeight="1" x14ac:dyDescent="0.25">
      <c r="A12" s="64" t="s">
        <v>4</v>
      </c>
      <c r="B12" s="65" t="s">
        <v>100</v>
      </c>
      <c r="C12" s="56" t="s">
        <v>101</v>
      </c>
      <c r="D12" s="57" t="s">
        <v>102</v>
      </c>
    </row>
    <row r="13" spans="1:4" s="3" customFormat="1" ht="15" customHeight="1" x14ac:dyDescent="0.25">
      <c r="A13" s="66"/>
      <c r="B13" s="59"/>
      <c r="C13" s="56" t="s">
        <v>103</v>
      </c>
      <c r="D13" s="57" t="s">
        <v>104</v>
      </c>
    </row>
    <row r="14" spans="1:4" s="3" customFormat="1" ht="15" customHeight="1" x14ac:dyDescent="0.25">
      <c r="A14" s="66"/>
      <c r="B14" s="59"/>
      <c r="C14" s="56" t="s">
        <v>105</v>
      </c>
      <c r="D14" s="57" t="s">
        <v>106</v>
      </c>
    </row>
    <row r="15" spans="1:4" s="3" customFormat="1" ht="15" customHeight="1" x14ac:dyDescent="0.25">
      <c r="A15" s="66"/>
      <c r="B15" s="59"/>
      <c r="C15" s="56" t="s">
        <v>107</v>
      </c>
      <c r="D15" s="57" t="s">
        <v>108</v>
      </c>
    </row>
    <row r="16" spans="1:4" s="3" customFormat="1" ht="15" customHeight="1" x14ac:dyDescent="0.25">
      <c r="A16" s="66"/>
      <c r="B16" s="59"/>
      <c r="C16" s="56" t="s">
        <v>109</v>
      </c>
      <c r="D16" s="57" t="s">
        <v>110</v>
      </c>
    </row>
    <row r="17" spans="1:4" s="3" customFormat="1" ht="15" customHeight="1" x14ac:dyDescent="0.25">
      <c r="A17" s="66"/>
      <c r="B17" s="59"/>
      <c r="C17" s="56" t="s">
        <v>111</v>
      </c>
      <c r="D17" s="57" t="s">
        <v>112</v>
      </c>
    </row>
    <row r="18" spans="1:4" s="3" customFormat="1" ht="15" customHeight="1" x14ac:dyDescent="0.25">
      <c r="A18" s="67"/>
      <c r="B18" s="58"/>
      <c r="C18" s="56" t="s">
        <v>113</v>
      </c>
      <c r="D18" s="57" t="s">
        <v>114</v>
      </c>
    </row>
    <row r="19" spans="1:4" s="3" customFormat="1" ht="14.25" customHeight="1" x14ac:dyDescent="0.25">
      <c r="A19" s="12" t="s">
        <v>5</v>
      </c>
      <c r="B19" s="13" t="s">
        <v>16</v>
      </c>
      <c r="C19" s="95" t="s">
        <v>115</v>
      </c>
      <c r="D19" s="96"/>
    </row>
    <row r="20" spans="1:4" s="3" customFormat="1" x14ac:dyDescent="0.25">
      <c r="A20" s="12" t="s">
        <v>6</v>
      </c>
      <c r="B20" s="13" t="s">
        <v>17</v>
      </c>
      <c r="C20" s="97" t="s">
        <v>58</v>
      </c>
      <c r="D20" s="98"/>
    </row>
    <row r="21" spans="1:4" s="3" customFormat="1" ht="16.5" customHeight="1" x14ac:dyDescent="0.25">
      <c r="A21" s="12" t="s">
        <v>7</v>
      </c>
      <c r="B21" s="13" t="s">
        <v>18</v>
      </c>
      <c r="C21" s="87" t="s">
        <v>19</v>
      </c>
      <c r="D21" s="88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20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89" t="s">
        <v>26</v>
      </c>
      <c r="B26" s="90"/>
      <c r="C26" s="90"/>
      <c r="D26" s="91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117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ht="12.75" customHeight="1" x14ac:dyDescent="0.25">
      <c r="A30" s="7">
        <v>1</v>
      </c>
      <c r="B30" s="6" t="s">
        <v>95</v>
      </c>
      <c r="C30" s="6" t="s">
        <v>97</v>
      </c>
      <c r="D30" s="10" t="s">
        <v>96</v>
      </c>
    </row>
    <row r="31" spans="1:4" x14ac:dyDescent="0.25">
      <c r="A31" s="20" t="s">
        <v>43</v>
      </c>
      <c r="B31" s="19"/>
      <c r="C31" s="19"/>
      <c r="D31" s="19"/>
    </row>
    <row r="32" spans="1:4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124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85">
        <v>1989</v>
      </c>
      <c r="D40" s="92"/>
    </row>
    <row r="41" spans="1:4" x14ac:dyDescent="0.25">
      <c r="A41" s="7">
        <v>2</v>
      </c>
      <c r="B41" s="6" t="s">
        <v>37</v>
      </c>
      <c r="C41" s="85" t="s">
        <v>98</v>
      </c>
      <c r="D41" s="92"/>
    </row>
    <row r="42" spans="1:4" ht="15" customHeight="1" x14ac:dyDescent="0.25">
      <c r="A42" s="7">
        <v>3</v>
      </c>
      <c r="B42" s="6" t="s">
        <v>38</v>
      </c>
      <c r="C42" s="85" t="s">
        <v>118</v>
      </c>
      <c r="D42" s="86"/>
    </row>
    <row r="43" spans="1:4" x14ac:dyDescent="0.25">
      <c r="A43" s="7">
        <v>4</v>
      </c>
      <c r="B43" s="6" t="s">
        <v>36</v>
      </c>
      <c r="C43" s="85" t="s">
        <v>119</v>
      </c>
      <c r="D43" s="86"/>
    </row>
    <row r="44" spans="1:4" x14ac:dyDescent="0.25">
      <c r="A44" s="7">
        <v>5</v>
      </c>
      <c r="B44" s="6" t="s">
        <v>39</v>
      </c>
      <c r="C44" s="85" t="s">
        <v>120</v>
      </c>
      <c r="D44" s="86"/>
    </row>
    <row r="45" spans="1:4" x14ac:dyDescent="0.25">
      <c r="A45" s="7">
        <v>6</v>
      </c>
      <c r="B45" s="6" t="s">
        <v>40</v>
      </c>
      <c r="C45" s="85" t="s">
        <v>142</v>
      </c>
      <c r="D45" s="92"/>
    </row>
    <row r="46" spans="1:4" ht="15" customHeight="1" x14ac:dyDescent="0.25">
      <c r="A46" s="7">
        <v>7</v>
      </c>
      <c r="B46" s="6" t="s">
        <v>41</v>
      </c>
      <c r="C46" s="85" t="s">
        <v>59</v>
      </c>
      <c r="D46" s="92"/>
    </row>
    <row r="47" spans="1:4" x14ac:dyDescent="0.25">
      <c r="A47" s="7">
        <v>8</v>
      </c>
      <c r="B47" s="6" t="s">
        <v>42</v>
      </c>
      <c r="C47" s="85" t="s">
        <v>163</v>
      </c>
      <c r="D47" s="92"/>
    </row>
    <row r="48" spans="1:4" x14ac:dyDescent="0.25">
      <c r="A48" s="7">
        <v>9</v>
      </c>
      <c r="B48" s="6" t="s">
        <v>125</v>
      </c>
      <c r="C48" s="85" t="s">
        <v>126</v>
      </c>
      <c r="D48" s="92"/>
    </row>
    <row r="49" spans="1:4" x14ac:dyDescent="0.25">
      <c r="A49" s="72"/>
      <c r="B49" s="72" t="s">
        <v>94</v>
      </c>
      <c r="C49" s="72" t="s">
        <v>121</v>
      </c>
      <c r="D49" s="73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topLeftCell="A53" workbookViewId="0">
      <selection activeCell="I66" sqref="I66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7109375" customWidth="1"/>
  </cols>
  <sheetData>
    <row r="1" spans="1:8" x14ac:dyDescent="0.25">
      <c r="A1" s="4" t="s">
        <v>132</v>
      </c>
      <c r="B1"/>
      <c r="C1" s="42"/>
      <c r="D1" s="42"/>
    </row>
    <row r="2" spans="1:8" ht="13.5" customHeight="1" x14ac:dyDescent="0.25">
      <c r="A2" s="4" t="s">
        <v>144</v>
      </c>
      <c r="B2"/>
      <c r="C2" s="42"/>
      <c r="D2" s="42"/>
    </row>
    <row r="3" spans="1:8" ht="56.25" customHeight="1" x14ac:dyDescent="0.25">
      <c r="A3" s="101" t="s">
        <v>66</v>
      </c>
      <c r="B3" s="113"/>
      <c r="C3" s="43" t="s">
        <v>67</v>
      </c>
      <c r="D3" s="32" t="s">
        <v>68</v>
      </c>
      <c r="E3" s="32" t="s">
        <v>69</v>
      </c>
      <c r="F3" s="32" t="s">
        <v>70</v>
      </c>
      <c r="G3" s="44" t="s">
        <v>71</v>
      </c>
      <c r="H3" s="32" t="s">
        <v>72</v>
      </c>
    </row>
    <row r="4" spans="1:8" ht="24.75" customHeight="1" x14ac:dyDescent="0.25">
      <c r="A4" s="118" t="s">
        <v>145</v>
      </c>
      <c r="B4" s="119"/>
      <c r="C4" s="43"/>
      <c r="D4" s="32">
        <v>1753.97</v>
      </c>
      <c r="E4" s="32"/>
      <c r="F4" s="32"/>
      <c r="G4" s="44"/>
      <c r="H4" s="32"/>
    </row>
    <row r="5" spans="1:8" ht="13.5" customHeight="1" x14ac:dyDescent="0.25">
      <c r="A5" s="76" t="s">
        <v>133</v>
      </c>
      <c r="B5" s="77"/>
      <c r="C5" s="43"/>
      <c r="D5" s="32">
        <v>3042.58</v>
      </c>
      <c r="E5" s="32"/>
      <c r="F5" s="32"/>
      <c r="G5" s="44"/>
      <c r="H5" s="32"/>
    </row>
    <row r="6" spans="1:8" ht="16.5" customHeight="1" x14ac:dyDescent="0.25">
      <c r="A6" s="76" t="s">
        <v>134</v>
      </c>
      <c r="B6" s="77"/>
      <c r="C6" s="43"/>
      <c r="D6" s="32">
        <v>-1288.6099999999999</v>
      </c>
      <c r="E6" s="32"/>
      <c r="F6" s="32"/>
      <c r="G6" s="44"/>
      <c r="H6" s="32"/>
    </row>
    <row r="7" spans="1:8" ht="17.25" customHeight="1" x14ac:dyDescent="0.25">
      <c r="A7" s="114" t="s">
        <v>146</v>
      </c>
      <c r="B7" s="106"/>
      <c r="C7" s="106"/>
      <c r="D7" s="106"/>
      <c r="E7" s="106"/>
      <c r="F7" s="106"/>
      <c r="G7" s="106"/>
      <c r="H7" s="120"/>
    </row>
    <row r="8" spans="1:8" ht="17.25" customHeight="1" x14ac:dyDescent="0.25">
      <c r="A8" s="101" t="s">
        <v>73</v>
      </c>
      <c r="B8" s="102"/>
      <c r="C8" s="36">
        <v>20.420000000000002</v>
      </c>
      <c r="D8" s="33">
        <v>-1277.56</v>
      </c>
      <c r="E8" s="33">
        <f>E12+E15+E18+E21+E24+E27</f>
        <v>4992.0899999999992</v>
      </c>
      <c r="F8" s="33">
        <f>F12+F15+F18+F21+F24+F27</f>
        <v>4795.74</v>
      </c>
      <c r="G8" s="33">
        <f>G12+G15+G18+G21+G24+G27</f>
        <v>4795.74</v>
      </c>
      <c r="H8" s="7">
        <f>F8-E8+D8</f>
        <v>-1473.9099999999994</v>
      </c>
    </row>
    <row r="9" spans="1:8" x14ac:dyDescent="0.25">
      <c r="A9" s="45" t="s">
        <v>74</v>
      </c>
      <c r="B9" s="46"/>
      <c r="C9" s="7">
        <v>18.38</v>
      </c>
      <c r="D9" s="7">
        <v>-1148.4000000000001</v>
      </c>
      <c r="E9" s="7">
        <f>E8-E10</f>
        <v>4492.9299999999994</v>
      </c>
      <c r="F9" s="7">
        <f>F8-F10</f>
        <v>4316.17</v>
      </c>
      <c r="G9" s="7">
        <f>G8-G10</f>
        <v>4316.17</v>
      </c>
      <c r="H9" s="7">
        <f t="shared" ref="H9:H10" si="0">F9-E9+D9</f>
        <v>-1325.1599999999994</v>
      </c>
    </row>
    <row r="10" spans="1:8" x14ac:dyDescent="0.25">
      <c r="A10" s="105" t="s">
        <v>75</v>
      </c>
      <c r="B10" s="106"/>
      <c r="C10" s="7">
        <v>2.04</v>
      </c>
      <c r="D10" s="7">
        <v>-129.16</v>
      </c>
      <c r="E10" s="7">
        <v>499.16</v>
      </c>
      <c r="F10" s="7">
        <v>479.57</v>
      </c>
      <c r="G10" s="7">
        <v>479.57</v>
      </c>
      <c r="H10" s="7">
        <f t="shared" si="0"/>
        <v>-148.75000000000003</v>
      </c>
    </row>
    <row r="11" spans="1:8" ht="12.75" customHeight="1" x14ac:dyDescent="0.25">
      <c r="A11" s="114" t="s">
        <v>76</v>
      </c>
      <c r="B11" s="115"/>
      <c r="C11" s="115"/>
      <c r="D11" s="115"/>
      <c r="E11" s="115"/>
      <c r="F11" s="115"/>
      <c r="G11" s="115"/>
      <c r="H11" s="102"/>
    </row>
    <row r="12" spans="1:8" x14ac:dyDescent="0.25">
      <c r="A12" s="116" t="s">
        <v>56</v>
      </c>
      <c r="B12" s="117"/>
      <c r="C12" s="36">
        <v>5.65</v>
      </c>
      <c r="D12" s="33">
        <v>-374.92</v>
      </c>
      <c r="E12" s="33">
        <v>1446.56</v>
      </c>
      <c r="F12" s="33">
        <v>1390.89</v>
      </c>
      <c r="G12" s="33">
        <v>1390.89</v>
      </c>
      <c r="H12" s="7">
        <f t="shared" ref="H12:H30" si="1">F12-E12+D12</f>
        <v>-430.58999999999986</v>
      </c>
    </row>
    <row r="13" spans="1:8" x14ac:dyDescent="0.25">
      <c r="A13" s="45" t="s">
        <v>74</v>
      </c>
      <c r="B13" s="46"/>
      <c r="C13" s="7">
        <v>5.08</v>
      </c>
      <c r="D13" s="7">
        <v>-337.42</v>
      </c>
      <c r="E13" s="7">
        <f>E12-E14</f>
        <v>1301.8999999999999</v>
      </c>
      <c r="F13" s="7">
        <f>F12-F14</f>
        <v>1251.8000000000002</v>
      </c>
      <c r="G13" s="7">
        <f>G12-G14</f>
        <v>1251.8000000000002</v>
      </c>
      <c r="H13" s="7">
        <f t="shared" si="1"/>
        <v>-387.5199999999997</v>
      </c>
    </row>
    <row r="14" spans="1:8" x14ac:dyDescent="0.25">
      <c r="A14" s="105" t="s">
        <v>75</v>
      </c>
      <c r="B14" s="106"/>
      <c r="C14" s="7">
        <v>0.56999999999999995</v>
      </c>
      <c r="D14" s="7">
        <v>-37.5</v>
      </c>
      <c r="E14" s="7">
        <v>144.66</v>
      </c>
      <c r="F14" s="7">
        <v>139.09</v>
      </c>
      <c r="G14" s="7">
        <v>139.09</v>
      </c>
      <c r="H14" s="7">
        <f t="shared" si="1"/>
        <v>-43.069999999999993</v>
      </c>
    </row>
    <row r="15" spans="1:8" ht="23.25" customHeight="1" x14ac:dyDescent="0.25">
      <c r="A15" s="116" t="s">
        <v>45</v>
      </c>
      <c r="B15" s="117"/>
      <c r="C15" s="36">
        <v>3.45</v>
      </c>
      <c r="D15" s="33">
        <v>-226.12</v>
      </c>
      <c r="E15" s="33">
        <v>883.3</v>
      </c>
      <c r="F15" s="33">
        <v>849.4</v>
      </c>
      <c r="G15" s="33">
        <v>849.4</v>
      </c>
      <c r="H15" s="7">
        <f t="shared" si="1"/>
        <v>-260.02</v>
      </c>
    </row>
    <row r="16" spans="1:8" x14ac:dyDescent="0.25">
      <c r="A16" s="45" t="s">
        <v>74</v>
      </c>
      <c r="B16" s="46"/>
      <c r="C16" s="7">
        <v>3.1</v>
      </c>
      <c r="D16" s="7">
        <v>-203.52</v>
      </c>
      <c r="E16" s="7">
        <f>E15-E17</f>
        <v>794.96999999999991</v>
      </c>
      <c r="F16" s="7">
        <f>F15-F17</f>
        <v>764.46</v>
      </c>
      <c r="G16" s="7">
        <f>G15-G17</f>
        <v>764.46</v>
      </c>
      <c r="H16" s="7">
        <f t="shared" si="1"/>
        <v>-234.02999999999989</v>
      </c>
    </row>
    <row r="17" spans="1:8" ht="15" customHeight="1" x14ac:dyDescent="0.25">
      <c r="A17" s="105" t="s">
        <v>75</v>
      </c>
      <c r="B17" s="106"/>
      <c r="C17" s="7">
        <v>0.35</v>
      </c>
      <c r="D17" s="7">
        <v>-22.6</v>
      </c>
      <c r="E17" s="7">
        <v>88.33</v>
      </c>
      <c r="F17" s="7">
        <v>84.94</v>
      </c>
      <c r="G17" s="7">
        <v>84.94</v>
      </c>
      <c r="H17" s="7">
        <f t="shared" si="1"/>
        <v>-25.990000000000002</v>
      </c>
    </row>
    <row r="18" spans="1:8" ht="16.5" customHeight="1" x14ac:dyDescent="0.25">
      <c r="A18" s="116" t="s">
        <v>57</v>
      </c>
      <c r="B18" s="117"/>
      <c r="C18" s="43">
        <v>2.37</v>
      </c>
      <c r="D18" s="33">
        <v>-155.66</v>
      </c>
      <c r="E18" s="33">
        <v>606.79</v>
      </c>
      <c r="F18" s="33">
        <v>583.49</v>
      </c>
      <c r="G18" s="33">
        <v>583.49</v>
      </c>
      <c r="H18" s="7">
        <f t="shared" si="1"/>
        <v>-178.95999999999995</v>
      </c>
    </row>
    <row r="19" spans="1:8" ht="13.5" customHeight="1" x14ac:dyDescent="0.25">
      <c r="A19" s="45" t="s">
        <v>74</v>
      </c>
      <c r="B19" s="46"/>
      <c r="C19" s="7">
        <v>2.13</v>
      </c>
      <c r="D19" s="7">
        <v>-139.47</v>
      </c>
      <c r="E19" s="7">
        <f>E18-E20</f>
        <v>546.11</v>
      </c>
      <c r="F19" s="7">
        <f>F18-F20</f>
        <v>525.14</v>
      </c>
      <c r="G19" s="7">
        <f>G18-G20</f>
        <v>525.14</v>
      </c>
      <c r="H19" s="7">
        <f t="shared" si="1"/>
        <v>-160.44000000000003</v>
      </c>
    </row>
    <row r="20" spans="1:8" ht="12.75" customHeight="1" x14ac:dyDescent="0.25">
      <c r="A20" s="105" t="s">
        <v>75</v>
      </c>
      <c r="B20" s="106"/>
      <c r="C20" s="7">
        <v>0.24</v>
      </c>
      <c r="D20" s="7">
        <v>-15.57</v>
      </c>
      <c r="E20" s="7">
        <v>60.68</v>
      </c>
      <c r="F20" s="7">
        <v>58.35</v>
      </c>
      <c r="G20" s="7">
        <v>58.35</v>
      </c>
      <c r="H20" s="7">
        <f t="shared" si="1"/>
        <v>-17.899999999999999</v>
      </c>
    </row>
    <row r="21" spans="1:8" x14ac:dyDescent="0.25">
      <c r="A21" s="116" t="s">
        <v>93</v>
      </c>
      <c r="B21" s="132"/>
      <c r="C21" s="35">
        <v>1.1100000000000001</v>
      </c>
      <c r="D21" s="7">
        <v>-72.8</v>
      </c>
      <c r="E21" s="7">
        <v>284.19</v>
      </c>
      <c r="F21" s="7">
        <v>273.27</v>
      </c>
      <c r="G21" s="7">
        <v>273.27</v>
      </c>
      <c r="H21" s="7">
        <f t="shared" si="1"/>
        <v>-83.720000000000013</v>
      </c>
    </row>
    <row r="22" spans="1:8" ht="14.25" customHeight="1" x14ac:dyDescent="0.25">
      <c r="A22" s="45" t="s">
        <v>74</v>
      </c>
      <c r="B22" s="46"/>
      <c r="C22" s="7">
        <v>1</v>
      </c>
      <c r="D22" s="7">
        <f>D21-D23</f>
        <v>-65.52</v>
      </c>
      <c r="E22" s="7">
        <f>E21-E23</f>
        <v>255.76999999999998</v>
      </c>
      <c r="F22" s="7">
        <f>F21-F23</f>
        <v>245.94</v>
      </c>
      <c r="G22" s="7">
        <f>G21-G23</f>
        <v>245.94</v>
      </c>
      <c r="H22" s="7">
        <f t="shared" si="1"/>
        <v>-75.34999999999998</v>
      </c>
    </row>
    <row r="23" spans="1:8" ht="14.25" customHeight="1" x14ac:dyDescent="0.25">
      <c r="A23" s="105" t="s">
        <v>75</v>
      </c>
      <c r="B23" s="133"/>
      <c r="C23" s="7">
        <v>0.11</v>
      </c>
      <c r="D23" s="7">
        <v>-7.28</v>
      </c>
      <c r="E23" s="7">
        <v>28.42</v>
      </c>
      <c r="F23" s="7">
        <v>27.33</v>
      </c>
      <c r="G23" s="7">
        <v>27.33</v>
      </c>
      <c r="H23" s="7">
        <f t="shared" si="1"/>
        <v>-8.3700000000000045</v>
      </c>
    </row>
    <row r="24" spans="1:8" ht="14.25" customHeight="1" x14ac:dyDescent="0.25">
      <c r="A24" s="10" t="s">
        <v>46</v>
      </c>
      <c r="B24" s="47"/>
      <c r="C24" s="35">
        <v>3.65</v>
      </c>
      <c r="D24" s="7">
        <v>-224.18</v>
      </c>
      <c r="E24" s="7">
        <v>934.51</v>
      </c>
      <c r="F24" s="7">
        <v>898.54</v>
      </c>
      <c r="G24" s="7">
        <v>898.54</v>
      </c>
      <c r="H24" s="7">
        <f t="shared" si="1"/>
        <v>-260.15000000000003</v>
      </c>
    </row>
    <row r="25" spans="1:8" ht="14.25" customHeight="1" x14ac:dyDescent="0.25">
      <c r="A25" s="45" t="s">
        <v>74</v>
      </c>
      <c r="B25" s="46"/>
      <c r="C25" s="7">
        <v>3.29</v>
      </c>
      <c r="D25" s="7">
        <f>D24-D26</f>
        <v>-201.77</v>
      </c>
      <c r="E25" s="7">
        <f>E24-E26</f>
        <v>841.06</v>
      </c>
      <c r="F25" s="7">
        <f>F24-F26</f>
        <v>808.68999999999994</v>
      </c>
      <c r="G25" s="7">
        <f>G24-G26</f>
        <v>808.68999999999994</v>
      </c>
      <c r="H25" s="7">
        <f t="shared" si="1"/>
        <v>-234.14000000000001</v>
      </c>
    </row>
    <row r="26" spans="1:8" x14ac:dyDescent="0.25">
      <c r="A26" s="105" t="s">
        <v>75</v>
      </c>
      <c r="B26" s="106"/>
      <c r="C26" s="7">
        <v>0.36</v>
      </c>
      <c r="D26" s="7">
        <v>-22.41</v>
      </c>
      <c r="E26" s="7">
        <v>93.45</v>
      </c>
      <c r="F26" s="7">
        <v>89.85</v>
      </c>
      <c r="G26" s="7">
        <v>89.85</v>
      </c>
      <c r="H26" s="7">
        <f t="shared" si="1"/>
        <v>-26.010000000000009</v>
      </c>
    </row>
    <row r="27" spans="1:8" ht="14.25" customHeight="1" x14ac:dyDescent="0.25">
      <c r="A27" s="134" t="s">
        <v>47</v>
      </c>
      <c r="B27" s="135"/>
      <c r="C27" s="111">
        <v>4.1900000000000004</v>
      </c>
      <c r="D27" s="99">
        <v>-223.88</v>
      </c>
      <c r="E27" s="99">
        <v>836.74</v>
      </c>
      <c r="F27" s="99">
        <v>800.15</v>
      </c>
      <c r="G27" s="99">
        <v>800.15</v>
      </c>
      <c r="H27" s="7">
        <f t="shared" si="1"/>
        <v>-260.47000000000003</v>
      </c>
    </row>
    <row r="28" spans="1:8" ht="0.75" hidden="1" customHeight="1" x14ac:dyDescent="0.25">
      <c r="A28" s="136"/>
      <c r="B28" s="137"/>
      <c r="C28" s="112"/>
      <c r="D28" s="100"/>
      <c r="E28" s="100"/>
      <c r="F28" s="100"/>
      <c r="G28" s="100"/>
      <c r="H28" s="7">
        <f t="shared" si="1"/>
        <v>0</v>
      </c>
    </row>
    <row r="29" spans="1:8" x14ac:dyDescent="0.25">
      <c r="A29" s="45" t="s">
        <v>74</v>
      </c>
      <c r="B29" s="46"/>
      <c r="C29" s="7">
        <v>3.77</v>
      </c>
      <c r="D29" s="7">
        <v>-201.49</v>
      </c>
      <c r="E29" s="7">
        <f>E27-E30</f>
        <v>753.07</v>
      </c>
      <c r="F29" s="7">
        <f>F27-F30</f>
        <v>720.13</v>
      </c>
      <c r="G29" s="7">
        <f>G27-G30</f>
        <v>720.13</v>
      </c>
      <c r="H29" s="7">
        <f t="shared" si="1"/>
        <v>-234.43000000000006</v>
      </c>
    </row>
    <row r="30" spans="1:8" x14ac:dyDescent="0.25">
      <c r="A30" s="105" t="s">
        <v>75</v>
      </c>
      <c r="B30" s="106"/>
      <c r="C30" s="7">
        <v>0.42</v>
      </c>
      <c r="D30" s="7">
        <v>-22.39</v>
      </c>
      <c r="E30" s="7">
        <v>83.67</v>
      </c>
      <c r="F30" s="7">
        <v>80.02</v>
      </c>
      <c r="G30" s="7">
        <v>80.02</v>
      </c>
      <c r="H30" s="7">
        <f t="shared" si="1"/>
        <v>-26.040000000000006</v>
      </c>
    </row>
    <row r="31" spans="1:8" x14ac:dyDescent="0.25">
      <c r="A31" s="62"/>
      <c r="B31" s="61"/>
      <c r="C31" s="7"/>
      <c r="D31" s="7"/>
      <c r="E31" s="7"/>
      <c r="F31" s="7"/>
      <c r="G31" s="60"/>
      <c r="H31" s="7"/>
    </row>
    <row r="32" spans="1:8" ht="13.5" customHeight="1" x14ac:dyDescent="0.25">
      <c r="A32" s="101" t="s">
        <v>48</v>
      </c>
      <c r="B32" s="102"/>
      <c r="C32" s="35">
        <v>7.8</v>
      </c>
      <c r="D32" s="35">
        <v>2974.28</v>
      </c>
      <c r="E32" s="35">
        <v>1886.5</v>
      </c>
      <c r="F32" s="35">
        <v>1812.14</v>
      </c>
      <c r="G32" s="68">
        <f>G33+G34</f>
        <v>3117.4</v>
      </c>
      <c r="H32" s="35">
        <f>F32-E32+D32+F32-G32</f>
        <v>1594.6600000000003</v>
      </c>
    </row>
    <row r="33" spans="1:8" ht="14.25" customHeight="1" x14ac:dyDescent="0.25">
      <c r="A33" s="45" t="s">
        <v>77</v>
      </c>
      <c r="B33" s="46"/>
      <c r="C33" s="35">
        <v>7.02</v>
      </c>
      <c r="D33" s="7">
        <v>2982.6</v>
      </c>
      <c r="E33" s="7">
        <f>E32-E34</f>
        <v>1697.85</v>
      </c>
      <c r="F33" s="7">
        <f>F32-F34</f>
        <v>1630.93</v>
      </c>
      <c r="G33" s="69">
        <v>2936.19</v>
      </c>
      <c r="H33" s="35">
        <f t="shared" ref="H33:H34" si="2">F33-E33+D33+F33-G33</f>
        <v>1610.4200000000005</v>
      </c>
    </row>
    <row r="34" spans="1:8" ht="12.75" customHeight="1" x14ac:dyDescent="0.25">
      <c r="A34" s="105" t="s">
        <v>75</v>
      </c>
      <c r="B34" s="106"/>
      <c r="C34" s="7">
        <v>0.78</v>
      </c>
      <c r="D34" s="7">
        <v>-8.32</v>
      </c>
      <c r="E34" s="35">
        <v>188.65</v>
      </c>
      <c r="F34" s="7">
        <v>181.21</v>
      </c>
      <c r="G34" s="7">
        <v>181.21</v>
      </c>
      <c r="H34" s="35">
        <f t="shared" si="2"/>
        <v>-15.759999999999991</v>
      </c>
    </row>
    <row r="35" spans="1:8" ht="12.75" customHeight="1" x14ac:dyDescent="0.25">
      <c r="A35" s="82"/>
      <c r="B35" s="83"/>
      <c r="C35" s="7"/>
      <c r="D35" s="7"/>
      <c r="E35" s="35"/>
      <c r="F35" s="7"/>
      <c r="G35" s="7"/>
      <c r="H35" s="35"/>
    </row>
    <row r="36" spans="1:8" ht="12.75" customHeight="1" x14ac:dyDescent="0.25">
      <c r="A36" s="107" t="s">
        <v>147</v>
      </c>
      <c r="B36" s="108"/>
      <c r="C36" s="7"/>
      <c r="D36" s="7">
        <v>0</v>
      </c>
      <c r="E36" s="35">
        <f>E38+E39+E40+E41</f>
        <v>661.2700000000001</v>
      </c>
      <c r="F36" s="35">
        <f>F38+F39+F40+F41</f>
        <v>586.28</v>
      </c>
      <c r="G36" s="7">
        <v>586.28</v>
      </c>
      <c r="H36" s="35">
        <f>F36-E36</f>
        <v>-74.990000000000123</v>
      </c>
    </row>
    <row r="37" spans="1:8" ht="12.75" customHeight="1" x14ac:dyDescent="0.25">
      <c r="A37" s="45" t="s">
        <v>148</v>
      </c>
      <c r="B37" s="84"/>
      <c r="C37" s="7"/>
      <c r="D37" s="7"/>
      <c r="E37" s="35"/>
      <c r="F37" s="7"/>
      <c r="G37" s="7"/>
      <c r="H37" s="35"/>
    </row>
    <row r="38" spans="1:8" ht="12.75" customHeight="1" x14ac:dyDescent="0.25">
      <c r="A38" s="109" t="s">
        <v>149</v>
      </c>
      <c r="B38" s="110"/>
      <c r="C38" s="7"/>
      <c r="D38" s="7">
        <v>0</v>
      </c>
      <c r="E38" s="7">
        <v>35.07</v>
      </c>
      <c r="F38" s="7">
        <v>31.2</v>
      </c>
      <c r="G38" s="7">
        <v>31.2</v>
      </c>
      <c r="H38" s="35">
        <f t="shared" ref="H38:H41" si="3">F38-E38</f>
        <v>-3.870000000000001</v>
      </c>
    </row>
    <row r="39" spans="1:8" ht="12.75" customHeight="1" x14ac:dyDescent="0.25">
      <c r="A39" s="109" t="s">
        <v>151</v>
      </c>
      <c r="B39" s="110"/>
      <c r="C39" s="7"/>
      <c r="D39" s="7">
        <v>0</v>
      </c>
      <c r="E39" s="7">
        <v>129.97</v>
      </c>
      <c r="F39" s="7">
        <v>114.15</v>
      </c>
      <c r="G39" s="7">
        <v>114.15</v>
      </c>
      <c r="H39" s="35">
        <f t="shared" si="3"/>
        <v>-15.819999999999993</v>
      </c>
    </row>
    <row r="40" spans="1:8" ht="12.75" customHeight="1" x14ac:dyDescent="0.25">
      <c r="A40" s="109" t="s">
        <v>152</v>
      </c>
      <c r="B40" s="110"/>
      <c r="C40" s="7"/>
      <c r="D40" s="7">
        <v>0</v>
      </c>
      <c r="E40" s="7">
        <v>478.16</v>
      </c>
      <c r="F40" s="7">
        <v>425.66</v>
      </c>
      <c r="G40" s="7">
        <v>425.66</v>
      </c>
      <c r="H40" s="35">
        <f t="shared" si="3"/>
        <v>-52.5</v>
      </c>
    </row>
    <row r="41" spans="1:8" ht="12.75" customHeight="1" x14ac:dyDescent="0.25">
      <c r="A41" s="45" t="s">
        <v>150</v>
      </c>
      <c r="B41" s="84"/>
      <c r="C41" s="7"/>
      <c r="D41" s="7">
        <v>0</v>
      </c>
      <c r="E41" s="7">
        <v>18.07</v>
      </c>
      <c r="F41" s="7">
        <v>15.27</v>
      </c>
      <c r="G41" s="7">
        <v>15.27</v>
      </c>
      <c r="H41" s="35">
        <f t="shared" si="3"/>
        <v>-2.8000000000000007</v>
      </c>
    </row>
    <row r="42" spans="1:8" ht="13.5" customHeight="1" x14ac:dyDescent="0.25">
      <c r="A42" s="74" t="s">
        <v>127</v>
      </c>
      <c r="B42" s="75"/>
      <c r="C42" s="7"/>
      <c r="D42" s="7"/>
      <c r="E42" s="35">
        <f>E8+E32+E36</f>
        <v>7539.86</v>
      </c>
      <c r="F42" s="35">
        <f t="shared" ref="F42:G42" si="4">F8+F32+F36</f>
        <v>7194.16</v>
      </c>
      <c r="G42" s="35">
        <f t="shared" si="4"/>
        <v>8499.42</v>
      </c>
      <c r="H42" s="7"/>
    </row>
    <row r="43" spans="1:8" ht="13.5" customHeight="1" x14ac:dyDescent="0.25">
      <c r="A43" s="107" t="s">
        <v>128</v>
      </c>
      <c r="B43" s="108"/>
      <c r="C43" s="7"/>
      <c r="D43" s="7"/>
      <c r="E43" s="7"/>
      <c r="F43" s="7"/>
      <c r="G43" s="71"/>
      <c r="H43" s="7"/>
    </row>
    <row r="44" spans="1:8" ht="16.5" customHeight="1" x14ac:dyDescent="0.25">
      <c r="A44" s="130" t="s">
        <v>130</v>
      </c>
      <c r="B44" s="131"/>
      <c r="C44" s="7"/>
      <c r="D44" s="7">
        <v>-2.73</v>
      </c>
      <c r="E44" s="7">
        <v>0</v>
      </c>
      <c r="F44" s="7">
        <v>0.6</v>
      </c>
      <c r="G44" s="63">
        <v>0.6</v>
      </c>
      <c r="H44" s="7">
        <f>G44+D44</f>
        <v>-2.13</v>
      </c>
    </row>
    <row r="45" spans="1:8" ht="12" customHeight="1" x14ac:dyDescent="0.25">
      <c r="A45" s="103" t="s">
        <v>131</v>
      </c>
      <c r="B45" s="104"/>
      <c r="C45" s="7"/>
      <c r="D45" s="7" t="s">
        <v>122</v>
      </c>
      <c r="E45" s="7">
        <v>0</v>
      </c>
      <c r="F45" s="7"/>
      <c r="G45" s="63"/>
      <c r="H45" s="7"/>
    </row>
    <row r="46" spans="1:8" ht="15" hidden="1" customHeight="1" x14ac:dyDescent="0.25">
      <c r="A46" s="103" t="s">
        <v>49</v>
      </c>
      <c r="B46" s="104"/>
      <c r="C46" s="7">
        <v>5.27</v>
      </c>
      <c r="D46" s="7"/>
      <c r="E46" s="7"/>
      <c r="F46" s="7"/>
      <c r="G46" s="63"/>
      <c r="H46" s="7"/>
    </row>
    <row r="47" spans="1:8" ht="15" customHeight="1" x14ac:dyDescent="0.25">
      <c r="A47" s="125" t="s">
        <v>137</v>
      </c>
      <c r="B47" s="126"/>
      <c r="C47" s="7">
        <v>150</v>
      </c>
      <c r="D47" s="7">
        <v>59.98</v>
      </c>
      <c r="E47" s="7">
        <v>18</v>
      </c>
      <c r="F47" s="7">
        <v>18</v>
      </c>
      <c r="G47" s="7">
        <v>3</v>
      </c>
      <c r="H47" s="35">
        <f t="shared" ref="H47:H48" si="5">F47-E47+D47+F47-G47</f>
        <v>74.97999999999999</v>
      </c>
    </row>
    <row r="48" spans="1:8" ht="13.5" customHeight="1" x14ac:dyDescent="0.25">
      <c r="A48" s="103" t="s">
        <v>99</v>
      </c>
      <c r="B48" s="104"/>
      <c r="C48" s="7">
        <v>25</v>
      </c>
      <c r="D48" s="7"/>
      <c r="E48" s="7">
        <v>3</v>
      </c>
      <c r="F48" s="7">
        <v>3</v>
      </c>
      <c r="G48" s="7">
        <v>3</v>
      </c>
      <c r="H48" s="7">
        <f t="shared" si="5"/>
        <v>0</v>
      </c>
    </row>
    <row r="49" spans="1:8" ht="15.75" customHeight="1" x14ac:dyDescent="0.25">
      <c r="A49" s="125" t="s">
        <v>127</v>
      </c>
      <c r="B49" s="126"/>
      <c r="C49" s="35"/>
      <c r="D49" s="35"/>
      <c r="E49" s="35">
        <f>E42+E47</f>
        <v>7557.86</v>
      </c>
      <c r="F49" s="35">
        <f>F42+F44+F47</f>
        <v>7212.76</v>
      </c>
      <c r="G49" s="35">
        <f>G42+G44+G47</f>
        <v>8503.02</v>
      </c>
      <c r="H49" s="35"/>
    </row>
    <row r="50" spans="1:8" ht="22.5" customHeight="1" x14ac:dyDescent="0.25">
      <c r="A50" s="78" t="s">
        <v>135</v>
      </c>
      <c r="B50" s="78"/>
      <c r="C50" s="7"/>
      <c r="D50" s="7">
        <v>1753.97</v>
      </c>
      <c r="E50" s="7"/>
      <c r="F50" s="7"/>
      <c r="G50" s="7"/>
      <c r="H50" s="7">
        <f>F49-E49+D50+F49-G49</f>
        <v>118.61000000000058</v>
      </c>
    </row>
    <row r="51" spans="1:8" ht="21.75" customHeight="1" x14ac:dyDescent="0.25">
      <c r="A51" s="130" t="s">
        <v>185</v>
      </c>
      <c r="B51" s="131"/>
      <c r="C51" s="35"/>
      <c r="D51" s="7"/>
      <c r="E51" s="7"/>
      <c r="F51" s="7"/>
      <c r="G51" s="7"/>
      <c r="H51" s="35">
        <f>H52+H53</f>
        <v>118.61000000000104</v>
      </c>
    </row>
    <row r="52" spans="1:8" ht="15.75" customHeight="1" x14ac:dyDescent="0.25">
      <c r="A52" s="78" t="s">
        <v>133</v>
      </c>
      <c r="B52" s="78"/>
      <c r="C52" s="7"/>
      <c r="D52" s="7"/>
      <c r="E52" s="7"/>
      <c r="F52" s="7"/>
      <c r="G52" s="7"/>
      <c r="H52" s="7">
        <f>H33+H47</f>
        <v>1685.4000000000005</v>
      </c>
    </row>
    <row r="53" spans="1:8" ht="18.75" customHeight="1" x14ac:dyDescent="0.25">
      <c r="A53" s="78" t="s">
        <v>134</v>
      </c>
      <c r="B53" s="78"/>
      <c r="C53" s="7"/>
      <c r="D53" s="7"/>
      <c r="E53" s="7"/>
      <c r="F53" s="7"/>
      <c r="G53" s="7"/>
      <c r="H53" s="7">
        <f>H8+H34+H36+H44</f>
        <v>-1566.7899999999995</v>
      </c>
    </row>
    <row r="54" spans="1:8" ht="14.25" customHeight="1" x14ac:dyDescent="0.25">
      <c r="A54" s="54"/>
      <c r="B54" s="54"/>
      <c r="C54" s="28"/>
      <c r="D54" s="28"/>
      <c r="E54" s="55"/>
      <c r="F54" s="55"/>
      <c r="G54" s="55"/>
      <c r="H54" s="49"/>
    </row>
    <row r="55" spans="1:8" ht="12" customHeight="1" x14ac:dyDescent="0.25">
      <c r="A55" s="54"/>
      <c r="B55" s="54"/>
      <c r="C55" s="28"/>
      <c r="D55" s="28"/>
      <c r="E55" s="55"/>
      <c r="F55" s="55"/>
      <c r="G55" s="55"/>
      <c r="H55" s="49"/>
    </row>
    <row r="56" spans="1:8" ht="14.25" customHeight="1" x14ac:dyDescent="0.25"/>
    <row r="57" spans="1:8" x14ac:dyDescent="0.25">
      <c r="A57" s="21" t="s">
        <v>153</v>
      </c>
      <c r="D57" s="23"/>
      <c r="E57" s="23"/>
      <c r="F57" s="23"/>
      <c r="G57" s="23"/>
    </row>
    <row r="58" spans="1:8" x14ac:dyDescent="0.25">
      <c r="A58" s="128" t="s">
        <v>60</v>
      </c>
      <c r="B58" s="106"/>
      <c r="C58" s="106"/>
      <c r="D58" s="120"/>
      <c r="E58" s="37" t="s">
        <v>61</v>
      </c>
      <c r="F58" s="37" t="s">
        <v>62</v>
      </c>
      <c r="G58" s="37" t="s">
        <v>129</v>
      </c>
      <c r="H58" s="6" t="s">
        <v>136</v>
      </c>
    </row>
    <row r="59" spans="1:8" x14ac:dyDescent="0.25">
      <c r="A59" s="127" t="s">
        <v>154</v>
      </c>
      <c r="B59" s="115"/>
      <c r="C59" s="115"/>
      <c r="D59" s="102"/>
      <c r="E59" s="38">
        <v>42887</v>
      </c>
      <c r="F59" s="37" t="s">
        <v>138</v>
      </c>
      <c r="G59" s="39">
        <v>61.65</v>
      </c>
      <c r="H59" s="6" t="s">
        <v>186</v>
      </c>
    </row>
    <row r="60" spans="1:8" x14ac:dyDescent="0.25">
      <c r="A60" s="127" t="s">
        <v>155</v>
      </c>
      <c r="B60" s="115"/>
      <c r="C60" s="115"/>
      <c r="D60" s="102"/>
      <c r="E60" s="38">
        <v>42917</v>
      </c>
      <c r="F60" s="37" t="s">
        <v>169</v>
      </c>
      <c r="G60" s="39">
        <v>48.72</v>
      </c>
      <c r="H60" s="6" t="s">
        <v>156</v>
      </c>
    </row>
    <row r="61" spans="1:8" x14ac:dyDescent="0.25">
      <c r="A61" s="127" t="s">
        <v>157</v>
      </c>
      <c r="B61" s="115"/>
      <c r="C61" s="115"/>
      <c r="D61" s="102"/>
      <c r="E61" s="38">
        <v>42979</v>
      </c>
      <c r="F61" s="37" t="s">
        <v>158</v>
      </c>
      <c r="G61" s="39">
        <v>906.84</v>
      </c>
      <c r="H61" s="6" t="s">
        <v>159</v>
      </c>
    </row>
    <row r="62" spans="1:8" x14ac:dyDescent="0.25">
      <c r="A62" s="127" t="s">
        <v>160</v>
      </c>
      <c r="B62" s="115"/>
      <c r="C62" s="115"/>
      <c r="D62" s="102"/>
      <c r="E62" s="38">
        <v>42979</v>
      </c>
      <c r="F62" s="37" t="s">
        <v>161</v>
      </c>
      <c r="G62" s="39">
        <v>1527.35</v>
      </c>
      <c r="H62" s="6" t="s">
        <v>162</v>
      </c>
    </row>
    <row r="63" spans="1:8" x14ac:dyDescent="0.25">
      <c r="A63" s="127" t="s">
        <v>164</v>
      </c>
      <c r="B63" s="115"/>
      <c r="C63" s="115"/>
      <c r="D63" s="102"/>
      <c r="E63" s="38">
        <v>43009</v>
      </c>
      <c r="F63" s="37" t="s">
        <v>165</v>
      </c>
      <c r="G63" s="39">
        <v>126.95</v>
      </c>
      <c r="H63" s="6" t="s">
        <v>162</v>
      </c>
    </row>
    <row r="64" spans="1:8" x14ac:dyDescent="0.25">
      <c r="A64" s="127" t="s">
        <v>166</v>
      </c>
      <c r="B64" s="115"/>
      <c r="C64" s="115"/>
      <c r="D64" s="102"/>
      <c r="E64" s="38">
        <v>43040</v>
      </c>
      <c r="F64" s="37" t="s">
        <v>161</v>
      </c>
      <c r="G64" s="39">
        <v>25</v>
      </c>
      <c r="H64" s="6" t="s">
        <v>167</v>
      </c>
    </row>
    <row r="65" spans="1:8" x14ac:dyDescent="0.25">
      <c r="A65" s="127" t="s">
        <v>168</v>
      </c>
      <c r="B65" s="115"/>
      <c r="C65" s="115"/>
      <c r="D65" s="102"/>
      <c r="E65" s="38">
        <v>43040</v>
      </c>
      <c r="F65" s="38" t="s">
        <v>169</v>
      </c>
      <c r="G65" s="39">
        <v>19.690000000000001</v>
      </c>
      <c r="H65" s="6" t="s">
        <v>170</v>
      </c>
    </row>
    <row r="66" spans="1:8" x14ac:dyDescent="0.25">
      <c r="A66" s="127" t="s">
        <v>171</v>
      </c>
      <c r="B66" s="115"/>
      <c r="C66" s="115"/>
      <c r="D66" s="102"/>
      <c r="E66" s="38">
        <v>43040</v>
      </c>
      <c r="F66" s="37" t="s">
        <v>169</v>
      </c>
      <c r="G66" s="39">
        <v>49.99</v>
      </c>
      <c r="H66" s="6" t="s">
        <v>170</v>
      </c>
    </row>
    <row r="67" spans="1:8" ht="14.25" customHeight="1" x14ac:dyDescent="0.25">
      <c r="A67" s="127" t="s">
        <v>172</v>
      </c>
      <c r="B67" s="115"/>
      <c r="C67" s="115"/>
      <c r="D67" s="102"/>
      <c r="E67" s="38">
        <v>43040</v>
      </c>
      <c r="F67" s="37" t="s">
        <v>173</v>
      </c>
      <c r="G67" s="39">
        <v>18.899999999999999</v>
      </c>
      <c r="H67" s="6" t="s">
        <v>174</v>
      </c>
    </row>
    <row r="68" spans="1:8" ht="14.25" customHeight="1" x14ac:dyDescent="0.25">
      <c r="A68" s="127" t="s">
        <v>175</v>
      </c>
      <c r="B68" s="115"/>
      <c r="C68" s="115"/>
      <c r="D68" s="102"/>
      <c r="E68" s="38">
        <v>42948</v>
      </c>
      <c r="F68" s="37" t="s">
        <v>176</v>
      </c>
      <c r="G68" s="39">
        <v>55</v>
      </c>
      <c r="H68" s="6" t="s">
        <v>177</v>
      </c>
    </row>
    <row r="69" spans="1:8" ht="14.25" customHeight="1" x14ac:dyDescent="0.25">
      <c r="A69" s="127" t="s">
        <v>180</v>
      </c>
      <c r="B69" s="115"/>
      <c r="C69" s="115"/>
      <c r="D69" s="102"/>
      <c r="E69" s="38">
        <v>42826</v>
      </c>
      <c r="F69" s="37" t="s">
        <v>181</v>
      </c>
      <c r="G69" s="39">
        <v>6.1</v>
      </c>
      <c r="H69" s="6" t="s">
        <v>182</v>
      </c>
    </row>
    <row r="70" spans="1:8" x14ac:dyDescent="0.25">
      <c r="A70" s="127" t="s">
        <v>140</v>
      </c>
      <c r="B70" s="115"/>
      <c r="C70" s="115"/>
      <c r="D70" s="102"/>
      <c r="E70" s="38" t="s">
        <v>178</v>
      </c>
      <c r="F70" s="37" t="s">
        <v>179</v>
      </c>
      <c r="G70" s="39">
        <v>90</v>
      </c>
      <c r="H70" s="6" t="s">
        <v>139</v>
      </c>
    </row>
    <row r="71" spans="1:8" x14ac:dyDescent="0.25">
      <c r="A71" s="41" t="s">
        <v>141</v>
      </c>
      <c r="B71" s="81"/>
      <c r="C71" s="81"/>
      <c r="D71" s="81"/>
      <c r="E71" s="38"/>
      <c r="F71" s="37"/>
      <c r="G71" s="39">
        <f>SUM(G59:G70)</f>
        <v>2936.1899999999996</v>
      </c>
      <c r="H71" s="6"/>
    </row>
    <row r="72" spans="1:8" x14ac:dyDescent="0.25">
      <c r="A72" s="48"/>
      <c r="B72" s="49"/>
      <c r="C72" s="49"/>
      <c r="D72" s="49"/>
      <c r="E72" s="79"/>
      <c r="F72" s="50"/>
      <c r="G72" s="80"/>
      <c r="H72" s="11"/>
    </row>
    <row r="73" spans="1:8" x14ac:dyDescent="0.25">
      <c r="A73" s="21" t="s">
        <v>50</v>
      </c>
      <c r="D73" s="23"/>
      <c r="E73" s="23"/>
      <c r="F73" s="23"/>
      <c r="G73" s="23"/>
    </row>
    <row r="74" spans="1:8" x14ac:dyDescent="0.25">
      <c r="A74" s="21" t="s">
        <v>51</v>
      </c>
      <c r="D74" s="23"/>
      <c r="E74" s="23"/>
      <c r="F74" s="23"/>
      <c r="G74" s="23"/>
    </row>
    <row r="75" spans="1:8" ht="23.25" customHeight="1" x14ac:dyDescent="0.25">
      <c r="A75" s="128" t="s">
        <v>64</v>
      </c>
      <c r="B75" s="106"/>
      <c r="C75" s="106"/>
      <c r="D75" s="106"/>
      <c r="E75" s="120"/>
      <c r="F75" s="41" t="s">
        <v>62</v>
      </c>
      <c r="G75" s="40" t="s">
        <v>63</v>
      </c>
    </row>
    <row r="76" spans="1:8" x14ac:dyDescent="0.25">
      <c r="A76" s="127" t="s">
        <v>65</v>
      </c>
      <c r="B76" s="115"/>
      <c r="C76" s="115"/>
      <c r="D76" s="115"/>
      <c r="E76" s="102"/>
      <c r="F76" s="37">
        <v>5</v>
      </c>
      <c r="G76" s="37">
        <v>1232.2</v>
      </c>
    </row>
    <row r="77" spans="1:8" x14ac:dyDescent="0.25">
      <c r="A77" s="48"/>
      <c r="B77" s="49"/>
      <c r="C77" s="49"/>
      <c r="D77" s="49"/>
      <c r="E77" s="49"/>
      <c r="F77" s="50"/>
      <c r="G77" s="50"/>
    </row>
    <row r="78" spans="1:8" x14ac:dyDescent="0.25">
      <c r="A78" s="51" t="s">
        <v>78</v>
      </c>
      <c r="B78" s="52"/>
      <c r="C78" s="52"/>
      <c r="D78" s="52"/>
      <c r="E78" s="52"/>
      <c r="F78" s="37"/>
      <c r="G78" s="37"/>
    </row>
    <row r="79" spans="1:8" x14ac:dyDescent="0.25">
      <c r="A79" s="128" t="s">
        <v>79</v>
      </c>
      <c r="B79" s="129"/>
      <c r="C79" s="85" t="s">
        <v>80</v>
      </c>
      <c r="D79" s="129"/>
      <c r="E79" s="37" t="s">
        <v>81</v>
      </c>
      <c r="F79" s="37" t="s">
        <v>82</v>
      </c>
      <c r="G79" s="37" t="s">
        <v>83</v>
      </c>
    </row>
    <row r="80" spans="1:8" x14ac:dyDescent="0.25">
      <c r="A80" s="128" t="s">
        <v>123</v>
      </c>
      <c r="B80" s="129"/>
      <c r="C80" s="85" t="s">
        <v>59</v>
      </c>
      <c r="D80" s="120"/>
      <c r="E80" s="37">
        <v>6</v>
      </c>
      <c r="F80" s="37" t="s">
        <v>59</v>
      </c>
      <c r="G80" s="37" t="s">
        <v>59</v>
      </c>
    </row>
    <row r="81" spans="1:8" x14ac:dyDescent="0.25">
      <c r="A81" s="48"/>
      <c r="B81" s="49"/>
      <c r="C81" s="49"/>
      <c r="D81" s="49"/>
      <c r="E81" s="49"/>
      <c r="F81" s="50"/>
      <c r="G81" s="50"/>
      <c r="H81" s="11"/>
    </row>
    <row r="82" spans="1:8" x14ac:dyDescent="0.25">
      <c r="A82" s="121" t="s">
        <v>183</v>
      </c>
      <c r="B82" s="122"/>
      <c r="C82" s="122"/>
      <c r="D82" s="122"/>
      <c r="E82" s="122"/>
      <c r="F82" s="122"/>
      <c r="G82" s="122"/>
    </row>
    <row r="83" spans="1:8" x14ac:dyDescent="0.25">
      <c r="A83" s="123" t="s">
        <v>184</v>
      </c>
      <c r="B83" s="124"/>
      <c r="C83" s="124"/>
      <c r="D83" s="124"/>
      <c r="E83" s="124"/>
      <c r="F83" s="124"/>
      <c r="G83" s="124"/>
    </row>
    <row r="84" spans="1:8" ht="12" customHeight="1" x14ac:dyDescent="0.25">
      <c r="A84" s="124"/>
      <c r="B84" s="124"/>
      <c r="C84" s="124"/>
      <c r="D84" s="124"/>
      <c r="E84" s="124"/>
      <c r="F84" s="124"/>
      <c r="G84" s="124"/>
    </row>
    <row r="85" spans="1:8" hidden="1" x14ac:dyDescent="0.25">
      <c r="A85" s="124"/>
      <c r="B85" s="124"/>
      <c r="C85" s="124"/>
      <c r="D85" s="124"/>
      <c r="E85" s="124"/>
      <c r="F85" s="124"/>
      <c r="G85" s="124"/>
    </row>
    <row r="86" spans="1:8" hidden="1" x14ac:dyDescent="0.25">
      <c r="A86" s="124"/>
      <c r="B86" s="124"/>
      <c r="C86" s="124"/>
      <c r="D86" s="124"/>
      <c r="E86" s="124"/>
      <c r="F86" s="124"/>
      <c r="G86" s="124"/>
    </row>
    <row r="87" spans="1:8" x14ac:dyDescent="0.25">
      <c r="A87" s="70"/>
      <c r="B87" s="70"/>
      <c r="C87" s="70"/>
      <c r="D87" s="70"/>
      <c r="E87" s="70"/>
      <c r="F87" s="70"/>
      <c r="G87" s="70"/>
    </row>
    <row r="88" spans="1:8" x14ac:dyDescent="0.25">
      <c r="A88" s="23" t="s">
        <v>84</v>
      </c>
      <c r="B88" s="53"/>
    </row>
    <row r="89" spans="1:8" x14ac:dyDescent="0.25">
      <c r="A89" s="23" t="s">
        <v>85</v>
      </c>
      <c r="B89" s="53"/>
      <c r="E89" s="23" t="s">
        <v>87</v>
      </c>
    </row>
    <row r="90" spans="1:8" x14ac:dyDescent="0.25">
      <c r="A90" s="23" t="s">
        <v>86</v>
      </c>
      <c r="B90" s="53"/>
    </row>
    <row r="91" spans="1:8" x14ac:dyDescent="0.25">
      <c r="A91" s="23"/>
      <c r="B91" s="53"/>
    </row>
    <row r="92" spans="1:8" x14ac:dyDescent="0.25">
      <c r="A92" s="19" t="s">
        <v>88</v>
      </c>
    </row>
    <row r="93" spans="1:8" x14ac:dyDescent="0.25">
      <c r="A93" s="19" t="s">
        <v>89</v>
      </c>
    </row>
    <row r="94" spans="1:8" x14ac:dyDescent="0.25">
      <c r="A94" s="19" t="s">
        <v>90</v>
      </c>
    </row>
    <row r="95" spans="1:8" x14ac:dyDescent="0.25">
      <c r="A95" s="19" t="s">
        <v>91</v>
      </c>
    </row>
    <row r="96" spans="1:8" x14ac:dyDescent="0.25">
      <c r="A96" s="19"/>
    </row>
  </sheetData>
  <mergeCells count="57">
    <mergeCell ref="A69:D69"/>
    <mergeCell ref="A70:D70"/>
    <mergeCell ref="A63:D63"/>
    <mergeCell ref="A51:B51"/>
    <mergeCell ref="A14:B14"/>
    <mergeCell ref="A15:B15"/>
    <mergeCell ref="A17:B17"/>
    <mergeCell ref="A18:B18"/>
    <mergeCell ref="A20:B20"/>
    <mergeCell ref="A21:B21"/>
    <mergeCell ref="A23:B23"/>
    <mergeCell ref="A30:B30"/>
    <mergeCell ref="A26:B26"/>
    <mergeCell ref="A27:B28"/>
    <mergeCell ref="A44:B44"/>
    <mergeCell ref="A62:D62"/>
    <mergeCell ref="A65:D65"/>
    <mergeCell ref="A66:D66"/>
    <mergeCell ref="A64:D64"/>
    <mergeCell ref="A68:D68"/>
    <mergeCell ref="A82:G82"/>
    <mergeCell ref="A83:G86"/>
    <mergeCell ref="A47:B47"/>
    <mergeCell ref="A48:B48"/>
    <mergeCell ref="A59:D59"/>
    <mergeCell ref="A58:D58"/>
    <mergeCell ref="A79:B79"/>
    <mergeCell ref="A60:D60"/>
    <mergeCell ref="A61:D61"/>
    <mergeCell ref="A80:B80"/>
    <mergeCell ref="C79:D79"/>
    <mergeCell ref="C80:D80"/>
    <mergeCell ref="A67:D67"/>
    <mergeCell ref="A49:B49"/>
    <mergeCell ref="A75:E75"/>
    <mergeCell ref="A76:E76"/>
    <mergeCell ref="A3:B3"/>
    <mergeCell ref="A8:B8"/>
    <mergeCell ref="A10:B10"/>
    <mergeCell ref="A11:H11"/>
    <mergeCell ref="A12:B12"/>
    <mergeCell ref="A4:B4"/>
    <mergeCell ref="A7:H7"/>
    <mergeCell ref="G27:G28"/>
    <mergeCell ref="F27:F28"/>
    <mergeCell ref="A32:B32"/>
    <mergeCell ref="A46:B46"/>
    <mergeCell ref="A45:B45"/>
    <mergeCell ref="A34:B34"/>
    <mergeCell ref="A43:B43"/>
    <mergeCell ref="A36:B36"/>
    <mergeCell ref="A38:B38"/>
    <mergeCell ref="C27:C28"/>
    <mergeCell ref="D27:D28"/>
    <mergeCell ref="E27:E28"/>
    <mergeCell ref="A39:B39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2018-02-19T05:07:59Z</cp:lastPrinted>
  <dcterms:created xsi:type="dcterms:W3CDTF">2013-02-18T04:38:06Z</dcterms:created>
  <dcterms:modified xsi:type="dcterms:W3CDTF">2018-12-25T23:52:56Z</dcterms:modified>
</cp:coreProperties>
</file>