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H52" i="8" l="1"/>
  <c r="F8" i="8"/>
  <c r="E8" i="8"/>
  <c r="H8" i="8"/>
  <c r="F35" i="8"/>
  <c r="E35" i="8"/>
  <c r="G37" i="8"/>
  <c r="G38" i="8"/>
  <c r="G39" i="8"/>
  <c r="G40" i="8"/>
  <c r="G35" i="8"/>
  <c r="H35" i="8"/>
  <c r="F33" i="8"/>
  <c r="E33" i="8"/>
  <c r="H33" i="8"/>
  <c r="H48" i="8"/>
  <c r="H53" i="8"/>
  <c r="G12" i="8"/>
  <c r="G15" i="8"/>
  <c r="G18" i="8"/>
  <c r="G21" i="8"/>
  <c r="G24" i="8"/>
  <c r="G27" i="8"/>
  <c r="G8" i="8"/>
  <c r="F32" i="8"/>
  <c r="E32" i="8"/>
  <c r="G61" i="8"/>
  <c r="G32" i="8"/>
  <c r="H32" i="8"/>
  <c r="H43" i="8"/>
  <c r="H45" i="8"/>
  <c r="D4" i="8"/>
  <c r="D50" i="8"/>
  <c r="H51" i="8"/>
  <c r="F41" i="8"/>
  <c r="F49" i="8"/>
  <c r="E41" i="8"/>
  <c r="E49" i="8"/>
  <c r="G31" i="8"/>
  <c r="G41" i="8"/>
  <c r="G49" i="8"/>
  <c r="H50" i="8"/>
  <c r="F29" i="8"/>
  <c r="G29" i="8"/>
  <c r="E29" i="8"/>
  <c r="G10" i="8"/>
  <c r="D29" i="8"/>
  <c r="C8" i="8"/>
  <c r="C29" i="8"/>
  <c r="C28" i="8"/>
  <c r="C33" i="8"/>
  <c r="C32" i="8"/>
  <c r="C26" i="8"/>
  <c r="C25" i="8"/>
  <c r="C23" i="8"/>
  <c r="C22" i="8"/>
  <c r="C20" i="8"/>
  <c r="C19" i="8"/>
  <c r="C17" i="8"/>
  <c r="C16" i="8"/>
  <c r="C14" i="8"/>
  <c r="C13" i="8"/>
  <c r="C10" i="8"/>
  <c r="C9" i="8"/>
  <c r="G28" i="8"/>
  <c r="G26" i="8"/>
  <c r="G25" i="8"/>
  <c r="G23" i="8"/>
  <c r="G22" i="8"/>
  <c r="G20" i="8"/>
  <c r="G19" i="8"/>
  <c r="G17" i="8"/>
  <c r="G16" i="8"/>
  <c r="G14" i="8"/>
  <c r="G13" i="8"/>
  <c r="F28" i="8"/>
  <c r="E28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F14" i="8"/>
  <c r="F13" i="8"/>
  <c r="E14" i="8"/>
  <c r="H40" i="8"/>
  <c r="H39" i="8"/>
  <c r="H38" i="8"/>
  <c r="H37" i="8"/>
  <c r="D28" i="8"/>
  <c r="D26" i="8"/>
  <c r="D25" i="8"/>
  <c r="D23" i="8"/>
  <c r="D22" i="8"/>
  <c r="D20" i="8"/>
  <c r="D19" i="8"/>
  <c r="D17" i="8"/>
  <c r="D16" i="8"/>
  <c r="D14" i="8"/>
  <c r="D13" i="8"/>
  <c r="D9" i="8"/>
  <c r="H31" i="8"/>
  <c r="G9" i="8"/>
  <c r="H9" i="8"/>
  <c r="H10" i="8"/>
  <c r="H12" i="8"/>
  <c r="E13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44" i="8"/>
  <c r="H46" i="8"/>
  <c r="H47" i="8"/>
</calcChain>
</file>

<file path=xl/sharedStrings.xml><?xml version="1.0" encoding="utf-8"?>
<sst xmlns="http://schemas.openxmlformats.org/spreadsheetml/2006/main" count="194" uniqueCount="166">
  <si>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</si>
  <si>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</si>
  <si>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</si>
  <si>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</si>
  <si>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</si>
  <si>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</si>
  <si>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</si>
  <si>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</si>
  <si>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</si>
  <si>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</si>
  <si>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</si>
  <si>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</si>
  <si>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</si>
  <si>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</si>
  <si>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</si>
  <si>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</si>
  <si>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</si>
  <si>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</si>
  <si>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</si>
  <si>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</si>
  <si>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</si>
  <si>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</si>
  <si>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</si>
  <si>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</si>
  <si>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</si>
  <si>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</si>
  <si>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</si>
  <si>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</si>
  <si>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</si>
  <si>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</si>
  <si>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</si>
  <si>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</si>
  <si>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</si>
  <si>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</si>
  <si>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</si>
  <si>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</si>
  <si>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</si>
  <si>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</si>
  <si>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</si>
  <si>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</si>
  <si>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</si>
  <si>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</si>
  <si>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</si>
  <si>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</si>
  <si>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</si>
  <si>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</si>
  <si>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</si>
  <si>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</si>
  <si>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</si>
  <si>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</si>
  <si>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</si>
  <si>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</si>
  <si>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</si>
  <si>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</si>
  <si>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</si>
  <si>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</si>
  <si>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</si>
  <si>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</si>
  <si>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</si>
  <si>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</si>
  <si>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</si>
  <si>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</si>
  <si>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</si>
  <si>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</si>
  <si>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</si>
  <si>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</si>
  <si>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</si>
  <si>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</si>
  <si>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</si>
  <si>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</si>
  <si>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</si>
  <si>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</si>
  <si>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</si>
  <si>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</si>
  <si>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</si>
  <si>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</si>
  <si>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</si>
  <si>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</si>
  <si>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</si>
  <si>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</si>
  <si>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</si>
  <si>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</si>
  <si>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</si>
  <si>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</si>
  <si>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</si>
  <si>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</si>
  <si>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</si>
  <si>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</si>
  <si>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1 подъезд</t>
  </si>
  <si>
    <t>1 м/ провод</t>
  </si>
  <si>
    <t>техническое обслуживание лифтов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</si>
  <si>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</si>
  <si>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</si>
  <si>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</si>
  <si>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</si>
  <si>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</si>
  <si>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</si>
  <si>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</si>
  <si>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</si>
  <si>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</si>
  <si>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</si>
  <si>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</si>
  <si>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</si>
  <si>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</si>
  <si>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</si>
  <si>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</si>
  <si>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uklr2006@mail.ru</t>
  </si>
  <si>
    <t>ООО "Чистый двор"</t>
  </si>
  <si>
    <t>ООО "Эра"</t>
  </si>
  <si>
    <t>Тунгусская, 8</t>
  </si>
  <si>
    <t>226-58-97</t>
  </si>
  <si>
    <t>14 этажей</t>
  </si>
  <si>
    <t>2 лифт</t>
  </si>
  <si>
    <t xml:space="preserve"> № 15/2 по ул. Шкипера Гека</t>
  </si>
  <si>
    <t>ул.Тунгусская,8</t>
  </si>
  <si>
    <t>1.Телекоммуникация (ОктопусНет), в т.ч.</t>
  </si>
  <si>
    <t>2.Ростелеком, в т.ч.</t>
  </si>
  <si>
    <t>3. Текущий ремонт коммуникаций, проходящих через нежилые помещения</t>
  </si>
  <si>
    <t>200 р/мес</t>
  </si>
  <si>
    <t>сумма, т.р.</t>
  </si>
  <si>
    <t>исполнитель</t>
  </si>
  <si>
    <t>Ресо-Гарантия</t>
  </si>
  <si>
    <t>34 руб/мес</t>
  </si>
  <si>
    <t>490 руб/мес</t>
  </si>
  <si>
    <t>83 руб/мес</t>
  </si>
  <si>
    <t>Шкипера Гека, 15/2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</si>
  <si>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</si>
  <si>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</si>
  <si>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</si>
  <si>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</si>
  <si>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3.Коммунальные услуги, всего:</t>
  </si>
  <si>
    <t>в том числе:</t>
  </si>
  <si>
    <t>ХВС на содержание ОИ МКД</t>
  </si>
  <si>
    <t>отведение сочных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</si>
  <si>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</si>
  <si>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</si>
  <si>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</si>
  <si>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</si>
  <si>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>ООО " Восток-Мегаполис"</t>
  </si>
  <si>
    <t>4555,30 кв.м</t>
  </si>
  <si>
    <t>1684,60 кв.м</t>
  </si>
  <si>
    <t>155 чел</t>
  </si>
  <si>
    <r>
      <t xml:space="preserve">      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февраля 2008 года</t>
    </r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</si>
  <si>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</si>
  <si>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</si>
  <si>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</si>
  <si>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</si>
  <si>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</si>
  <si>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сумма снижения в рублях</t>
  </si>
  <si>
    <t>План по статье "Текущий ремонт" на 2020 год</t>
  </si>
  <si>
    <t>Предложение Управляющей компании: ремонт инженерных коммуникаций- частичная замена стояков ХГВС, ремонт системы электроснабжения. Косметический ремонт подъезда. Собственникам необходимо предоставить  протокол с решением общего собрания об использовании средств для формирования плана текущего ремонта на 2020 год.</t>
  </si>
  <si>
    <t>А.А.Тяптин</t>
  </si>
  <si>
    <t>Экономич. отдел - 220-50-87</t>
  </si>
  <si>
    <t>202,30 кв.м.</t>
  </si>
  <si>
    <t>Замена ливневой канализации</t>
  </si>
  <si>
    <t>2 шт</t>
  </si>
  <si>
    <t>6 пм</t>
  </si>
  <si>
    <t>Аварийный ремонт канализации на тех.этаже</t>
  </si>
  <si>
    <t>Обязательное страхование лифтов</t>
  </si>
  <si>
    <t>4 шт</t>
  </si>
  <si>
    <t xml:space="preserve">             ООО "Управляющая компания Ленинского района"</t>
  </si>
  <si>
    <t>Количество проживающих</t>
  </si>
  <si>
    <t>Договор Управления</t>
  </si>
  <si>
    <t>Итого по дому:</t>
  </si>
  <si>
    <t>Прочие работы и услуги:</t>
  </si>
  <si>
    <r>
      <t xml:space="preserve">ИСХ_№ </t>
    </r>
    <r>
      <rPr>
        <b/>
        <u/>
        <sz val="10"/>
        <color theme="1"/>
        <rFont val="Calibri"/>
        <family val="2"/>
        <charset val="204"/>
        <scheme val="minor"/>
      </rPr>
      <t xml:space="preserve">        708/03  от  18.03.2020  год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</si>
</sst>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6" xfId="1" applyFont="1" applyFill="1" applyBorder="1" applyAlignment="1">
      <alignment horizontal="left"/>
    </xf>
    <xf numFmtId="0" fontId="9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6" xfId="1" applyNumberFormat="1" applyFont="1" applyFill="1" applyBorder="1" applyAlignment="1">
      <alignment horizontal="center"/>
    </xf>
    <xf numFmtId="0" fontId="9" fillId="0" borderId="6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4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Font="1" applyAlignment="1">
      <alignment wrapText="1"/>
    </xf>
    <xf numFmtId="0" fontId="0" fillId="0" borderId="1" xfId="0" applyBorder="1"/>
    <xf numFmtId="0" fontId="8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1" xfId="1" applyFont="1" applyFill="1" applyBorder="1" applyAlignment="1">
      <alignment horizontal="left"/>
    </xf>
    <xf numFmtId="0" fontId="3" fillId="0" borderId="1" xfId="0" applyFont="1" applyFill="1" applyBorder="1"/>
    <xf numFmtId="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/>
    <xf numFmtId="2" fontId="3" fillId="0" borderId="6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wrapText="1"/>
    </xf>
    <xf numFmtId="2" fontId="0" fillId="0" borderId="0" xfId="0" applyNumberFormat="1"/>
    <xf numFmtId="2" fontId="3" fillId="0" borderId="1" xfId="0" applyNumberFormat="1" applyFont="1" applyFill="1" applyBorder="1" applyAlignment="1">
      <alignment horizontal="center" wrapText="1"/>
    </xf>
    <xf numFmtId="4" fontId="0" fillId="0" borderId="0" xfId="0" applyNumberFormat="1"/>
    <xf numFmtId="4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6" fillId="0" borderId="0" xfId="0" applyNumberFormat="1" applyFont="1"/>
    <xf numFmtId="4" fontId="3" fillId="0" borderId="1" xfId="0" applyNumberFormat="1" applyFont="1" applyBorder="1"/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" wrapText="1"/>
    </xf>
    <xf numFmtId="4" fontId="0" fillId="0" borderId="0" xfId="0" applyNumberFormat="1" applyBorder="1" applyAlignment="1"/>
    <xf numFmtId="4" fontId="6" fillId="0" borderId="0" xfId="0" applyNumberFormat="1" applyFont="1" applyBorder="1" applyAlignment="1">
      <alignment horizontal="center"/>
    </xf>
    <xf numFmtId="4" fontId="4" fillId="0" borderId="1" xfId="0" applyNumberFormat="1" applyFont="1" applyBorder="1" applyAlignment="1"/>
    <xf numFmtId="4" fontId="0" fillId="0" borderId="0" xfId="0" applyNumberFormat="1" applyFont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8" fillId="0" borderId="1" xfId="0" applyNumberFormat="1" applyFont="1" applyBorder="1"/>
    <xf numFmtId="0" fontId="8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2" fontId="8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4" fontId="4" fillId="0" borderId="0" xfId="0" applyNumberFormat="1" applyFont="1"/>
    <xf numFmtId="3" fontId="6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5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3" fillId="0" borderId="5" xfId="1" applyNumberFormat="1" applyFont="1" applyFill="1" applyBorder="1" applyAlignment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5" xfId="2" applyNumberFormat="1" applyFont="1" applyFill="1" applyBorder="1" applyAlignment="1" applyProtection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4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1" fillId="0" borderId="2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6" fillId="0" borderId="2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8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3" fillId="0" borderId="1" xfId="0" applyFont="1" applyBorder="1" applyAlignment="1"/>
    <xf numFmtId="0" fontId="8" fillId="2" borderId="1" xfId="0" applyFont="1" applyFill="1" applyBorder="1" applyAlignment="1">
      <alignment wrapText="1"/>
    </xf>
    <xf numFmtId="16" fontId="3" fillId="0" borderId="1" xfId="0" applyNumberFormat="1" applyFont="1" applyBorder="1" applyAlignment="1"/>
    <xf numFmtId="0" fontId="0" fillId="0" borderId="1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opLeftCell="A28" zoomScale="120" zoomScaleNormal="120" workbookViewId="0">
      <selection activeCell="E9" sqref="E9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136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1" t="s">
        <v>113</v>
      </c>
    </row>
    <row r="4" spans="1:4" s="20" customFormat="1" ht="14.25" customHeight="1" x14ac:dyDescent="0.2">
      <c r="A4" s="19" t="s">
        <v>165</v>
      </c>
      <c r="C4" s="19"/>
    </row>
    <row r="5" spans="1:4" ht="15" customHeight="1" x14ac:dyDescent="0.25">
      <c r="A5" s="4" t="s">
        <v>8</v>
      </c>
      <c r="C5" s="4"/>
    </row>
    <row r="6" spans="1:4" s="20" customFormat="1" ht="12.75" customHeight="1" x14ac:dyDescent="0.25">
      <c r="A6" s="4" t="s">
        <v>51</v>
      </c>
      <c r="C6" s="19"/>
    </row>
    <row r="7" spans="1:4" s="20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9</v>
      </c>
      <c r="C8" s="24" t="s">
        <v>160</v>
      </c>
      <c r="D8" s="57"/>
    </row>
    <row r="9" spans="1:4" s="3" customFormat="1" ht="12" customHeight="1" x14ac:dyDescent="0.25">
      <c r="A9" s="11" t="s">
        <v>1</v>
      </c>
      <c r="B9" s="12" t="s">
        <v>11</v>
      </c>
      <c r="C9" s="106" t="s">
        <v>137</v>
      </c>
      <c r="D9" s="107"/>
    </row>
    <row r="10" spans="1:4" s="3" customFormat="1" ht="24" customHeight="1" x14ac:dyDescent="0.25">
      <c r="A10" s="11" t="s">
        <v>2</v>
      </c>
      <c r="B10" s="13" t="s">
        <v>12</v>
      </c>
      <c r="C10" s="108" t="s">
        <v>87</v>
      </c>
      <c r="D10" s="109"/>
    </row>
    <row r="11" spans="1:4" s="3" customFormat="1" ht="15" customHeight="1" x14ac:dyDescent="0.25">
      <c r="A11" s="11" t="s">
        <v>3</v>
      </c>
      <c r="B11" s="12" t="s">
        <v>13</v>
      </c>
      <c r="C11" s="106" t="s">
        <v>14</v>
      </c>
      <c r="D11" s="107"/>
    </row>
    <row r="12" spans="1:4" s="3" customFormat="1" ht="15" customHeight="1" x14ac:dyDescent="0.25">
      <c r="A12" s="114">
        <v>5</v>
      </c>
      <c r="B12" s="114" t="s">
        <v>91</v>
      </c>
      <c r="C12" s="42" t="s">
        <v>92</v>
      </c>
      <c r="D12" s="43" t="s">
        <v>93</v>
      </c>
    </row>
    <row r="13" spans="1:4" s="3" customFormat="1" ht="15" customHeight="1" x14ac:dyDescent="0.25">
      <c r="A13" s="114"/>
      <c r="B13" s="114"/>
      <c r="C13" s="42" t="s">
        <v>94</v>
      </c>
      <c r="D13" s="43" t="s">
        <v>95</v>
      </c>
    </row>
    <row r="14" spans="1:4" s="3" customFormat="1" ht="15" customHeight="1" x14ac:dyDescent="0.25">
      <c r="A14" s="114"/>
      <c r="B14" s="114"/>
      <c r="C14" s="42" t="s">
        <v>96</v>
      </c>
      <c r="D14" s="43" t="s">
        <v>97</v>
      </c>
    </row>
    <row r="15" spans="1:4" s="3" customFormat="1" ht="15" customHeight="1" x14ac:dyDescent="0.25">
      <c r="A15" s="114"/>
      <c r="B15" s="114"/>
      <c r="C15" s="42" t="s">
        <v>98</v>
      </c>
      <c r="D15" s="43" t="s">
        <v>100</v>
      </c>
    </row>
    <row r="16" spans="1:4" s="3" customFormat="1" ht="15" customHeight="1" x14ac:dyDescent="0.25">
      <c r="A16" s="114"/>
      <c r="B16" s="114"/>
      <c r="C16" s="42" t="s">
        <v>99</v>
      </c>
      <c r="D16" s="43" t="s">
        <v>93</v>
      </c>
    </row>
    <row r="17" spans="1:5" s="3" customFormat="1" ht="15" customHeight="1" x14ac:dyDescent="0.25">
      <c r="A17" s="114"/>
      <c r="B17" s="114"/>
      <c r="C17" s="42" t="s">
        <v>101</v>
      </c>
      <c r="D17" s="43" t="s">
        <v>102</v>
      </c>
    </row>
    <row r="18" spans="1:5" s="3" customFormat="1" ht="15" customHeight="1" x14ac:dyDescent="0.25">
      <c r="A18" s="114"/>
      <c r="B18" s="114"/>
      <c r="C18" s="44" t="s">
        <v>103</v>
      </c>
      <c r="D18" s="43" t="s">
        <v>104</v>
      </c>
    </row>
    <row r="19" spans="1:5" s="3" customFormat="1" ht="14.25" customHeight="1" x14ac:dyDescent="0.25">
      <c r="A19" s="11" t="s">
        <v>4</v>
      </c>
      <c r="B19" s="12" t="s">
        <v>15</v>
      </c>
      <c r="C19" s="110" t="s">
        <v>106</v>
      </c>
      <c r="D19" s="111"/>
    </row>
    <row r="20" spans="1:5" s="3" customFormat="1" ht="23.25" x14ac:dyDescent="0.25">
      <c r="A20" s="11" t="s">
        <v>5</v>
      </c>
      <c r="B20" s="13" t="s">
        <v>16</v>
      </c>
      <c r="C20" s="112" t="s">
        <v>56</v>
      </c>
      <c r="D20" s="113"/>
    </row>
    <row r="21" spans="1:5" s="3" customFormat="1" ht="16.5" customHeight="1" x14ac:dyDescent="0.25">
      <c r="A21" s="11" t="s">
        <v>6</v>
      </c>
      <c r="B21" s="12" t="s">
        <v>17</v>
      </c>
      <c r="C21" s="108" t="s">
        <v>18</v>
      </c>
      <c r="D21" s="109"/>
    </row>
    <row r="22" spans="1:5" s="3" customFormat="1" ht="16.5" customHeight="1" x14ac:dyDescent="0.25">
      <c r="A22" s="22"/>
      <c r="B22" s="23"/>
      <c r="C22" s="22"/>
      <c r="D22" s="22"/>
    </row>
    <row r="23" spans="1:5" s="5" customFormat="1" ht="15.75" customHeight="1" x14ac:dyDescent="0.25">
      <c r="A23" s="8" t="s">
        <v>19</v>
      </c>
      <c r="B23" s="15"/>
      <c r="C23" s="15"/>
      <c r="D23" s="56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20</v>
      </c>
      <c r="C25" s="7" t="s">
        <v>21</v>
      </c>
      <c r="D25" s="9" t="s">
        <v>22</v>
      </c>
    </row>
    <row r="26" spans="1:5" s="5" customFormat="1" ht="28.5" customHeight="1" x14ac:dyDescent="0.25">
      <c r="A26" s="116" t="s">
        <v>25</v>
      </c>
      <c r="B26" s="117"/>
      <c r="C26" s="117"/>
      <c r="D26" s="118"/>
    </row>
    <row r="27" spans="1:5" s="5" customFormat="1" ht="15" customHeight="1" x14ac:dyDescent="0.25">
      <c r="A27" s="26"/>
      <c r="B27" s="27"/>
      <c r="C27" s="27"/>
      <c r="D27" s="28"/>
    </row>
    <row r="28" spans="1:5" ht="13.5" customHeight="1" x14ac:dyDescent="0.25">
      <c r="A28" s="7">
        <v>1</v>
      </c>
      <c r="B28" s="6" t="s">
        <v>107</v>
      </c>
      <c r="C28" s="6" t="s">
        <v>23</v>
      </c>
      <c r="D28" s="6" t="s">
        <v>24</v>
      </c>
    </row>
    <row r="29" spans="1:5" x14ac:dyDescent="0.25">
      <c r="A29" s="18" t="s">
        <v>26</v>
      </c>
      <c r="B29" s="17"/>
      <c r="C29" s="17"/>
      <c r="D29" s="17"/>
    </row>
    <row r="30" spans="1:5" ht="12.75" customHeight="1" x14ac:dyDescent="0.25">
      <c r="A30" s="7">
        <v>1</v>
      </c>
      <c r="B30" s="6" t="s">
        <v>108</v>
      </c>
      <c r="C30" s="6" t="s">
        <v>109</v>
      </c>
      <c r="D30" s="6" t="s">
        <v>110</v>
      </c>
      <c r="E30" t="s">
        <v>86</v>
      </c>
    </row>
    <row r="31" spans="1:5" x14ac:dyDescent="0.25">
      <c r="A31" s="18" t="s">
        <v>41</v>
      </c>
      <c r="B31" s="17"/>
      <c r="C31" s="17"/>
      <c r="D31" s="17"/>
    </row>
    <row r="32" spans="1:5" ht="13.5" customHeight="1" x14ac:dyDescent="0.25">
      <c r="A32" s="18" t="s">
        <v>42</v>
      </c>
      <c r="B32" s="17"/>
      <c r="C32" s="17"/>
      <c r="D32" s="17"/>
    </row>
    <row r="33" spans="1:4" ht="12" customHeight="1" x14ac:dyDescent="0.25">
      <c r="A33" s="7">
        <v>1</v>
      </c>
      <c r="B33" s="6" t="s">
        <v>138</v>
      </c>
      <c r="C33" s="6" t="s">
        <v>114</v>
      </c>
      <c r="D33" s="6" t="s">
        <v>27</v>
      </c>
    </row>
    <row r="34" spans="1:4" x14ac:dyDescent="0.25">
      <c r="A34" s="18" t="s">
        <v>28</v>
      </c>
      <c r="B34" s="17"/>
      <c r="C34" s="17"/>
      <c r="D34" s="17"/>
    </row>
    <row r="35" spans="1:4" ht="14.25" customHeight="1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3.5" customHeight="1" x14ac:dyDescent="0.25">
      <c r="A36" s="18" t="s">
        <v>31</v>
      </c>
      <c r="B36" s="17"/>
      <c r="C36" s="17"/>
      <c r="D36" s="17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x14ac:dyDescent="0.25">
      <c r="A38" s="25"/>
      <c r="B38" s="10"/>
      <c r="C38" s="10"/>
      <c r="D38" s="10"/>
    </row>
    <row r="39" spans="1:4" x14ac:dyDescent="0.25">
      <c r="A39" s="4" t="s">
        <v>49</v>
      </c>
      <c r="B39" s="17"/>
      <c r="C39" s="17"/>
      <c r="D39" s="17"/>
    </row>
    <row r="40" spans="1:4" x14ac:dyDescent="0.25">
      <c r="A40" s="7">
        <v>1</v>
      </c>
      <c r="B40" s="6" t="s">
        <v>33</v>
      </c>
      <c r="C40" s="104">
        <v>1986</v>
      </c>
      <c r="D40" s="105"/>
    </row>
    <row r="41" spans="1:4" x14ac:dyDescent="0.25">
      <c r="A41" s="7">
        <v>2</v>
      </c>
      <c r="B41" s="6" t="s">
        <v>35</v>
      </c>
      <c r="C41" s="115" t="s">
        <v>111</v>
      </c>
      <c r="D41" s="115"/>
    </row>
    <row r="42" spans="1:4" ht="15" customHeight="1" x14ac:dyDescent="0.25">
      <c r="A42" s="7">
        <v>3</v>
      </c>
      <c r="B42" s="6" t="s">
        <v>36</v>
      </c>
      <c r="C42" s="115" t="s">
        <v>88</v>
      </c>
      <c r="D42" s="115"/>
    </row>
    <row r="43" spans="1:4" x14ac:dyDescent="0.25">
      <c r="A43" s="7">
        <v>4</v>
      </c>
      <c r="B43" s="6" t="s">
        <v>34</v>
      </c>
      <c r="C43" s="115" t="s">
        <v>112</v>
      </c>
      <c r="D43" s="115"/>
    </row>
    <row r="44" spans="1:4" x14ac:dyDescent="0.25">
      <c r="A44" s="7">
        <v>5</v>
      </c>
      <c r="B44" s="6" t="s">
        <v>37</v>
      </c>
      <c r="C44" s="115" t="s">
        <v>89</v>
      </c>
      <c r="D44" s="115"/>
    </row>
    <row r="45" spans="1:4" x14ac:dyDescent="0.25">
      <c r="A45" s="7">
        <v>6</v>
      </c>
      <c r="B45" s="6" t="s">
        <v>38</v>
      </c>
      <c r="C45" s="115" t="s">
        <v>139</v>
      </c>
      <c r="D45" s="115"/>
    </row>
    <row r="46" spans="1:4" ht="15" customHeight="1" x14ac:dyDescent="0.25">
      <c r="A46" s="7">
        <v>7</v>
      </c>
      <c r="B46" s="6" t="s">
        <v>39</v>
      </c>
      <c r="C46" s="115" t="s">
        <v>153</v>
      </c>
      <c r="D46" s="115"/>
    </row>
    <row r="47" spans="1:4" x14ac:dyDescent="0.25">
      <c r="A47" s="7">
        <v>8</v>
      </c>
      <c r="B47" s="6" t="s">
        <v>40</v>
      </c>
      <c r="C47" s="104" t="s">
        <v>140</v>
      </c>
      <c r="D47" s="105"/>
    </row>
    <row r="48" spans="1:4" x14ac:dyDescent="0.25">
      <c r="A48" s="7">
        <v>9</v>
      </c>
      <c r="B48" s="6" t="s">
        <v>161</v>
      </c>
      <c r="C48" s="104" t="s">
        <v>141</v>
      </c>
      <c r="D48" s="105"/>
    </row>
    <row r="49" spans="1:4" x14ac:dyDescent="0.25">
      <c r="A49" s="7">
        <v>10</v>
      </c>
      <c r="B49" s="6" t="s">
        <v>162</v>
      </c>
      <c r="C49" s="55" t="s">
        <v>142</v>
      </c>
      <c r="D49" s="46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8">
    <mergeCell ref="A12:A18"/>
    <mergeCell ref="B12:B18"/>
    <mergeCell ref="C45:D45"/>
    <mergeCell ref="C46:D46"/>
    <mergeCell ref="C47:D47"/>
    <mergeCell ref="C44:D44"/>
    <mergeCell ref="C21:D21"/>
    <mergeCell ref="A26:D26"/>
    <mergeCell ref="C40:D40"/>
    <mergeCell ref="C41:D41"/>
    <mergeCell ref="C42:D42"/>
    <mergeCell ref="C43:D43"/>
    <mergeCell ref="C48:D48"/>
    <mergeCell ref="C9:D9"/>
    <mergeCell ref="C10:D10"/>
    <mergeCell ref="C11:D11"/>
    <mergeCell ref="C19:D19"/>
    <mergeCell ref="C20:D20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25" zoomScale="130" zoomScaleNormal="130" workbookViewId="0">
      <selection activeCell="I74" sqref="I74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66" customWidth="1"/>
    <col min="4" max="4" width="8.28515625" customWidth="1"/>
    <col min="5" max="5" width="9" style="73" customWidth="1"/>
    <col min="6" max="6" width="9.7109375" style="73" customWidth="1"/>
    <col min="7" max="7" width="10.42578125" style="73" customWidth="1"/>
    <col min="8" max="8" width="11.85546875" style="73" customWidth="1"/>
  </cols>
  <sheetData>
    <row r="1" spans="1:8" x14ac:dyDescent="0.25">
      <c r="A1" s="4" t="s">
        <v>129</v>
      </c>
      <c r="B1"/>
      <c r="C1" s="60"/>
      <c r="D1" s="33"/>
    </row>
    <row r="2" spans="1:8" ht="13.5" customHeight="1" x14ac:dyDescent="0.25">
      <c r="A2" s="4" t="s">
        <v>143</v>
      </c>
      <c r="B2"/>
      <c r="C2" s="60"/>
      <c r="D2" s="33"/>
    </row>
    <row r="3" spans="1:8" ht="56.25" customHeight="1" x14ac:dyDescent="0.25">
      <c r="A3" s="132" t="s">
        <v>62</v>
      </c>
      <c r="B3" s="132"/>
      <c r="C3" s="61" t="s">
        <v>63</v>
      </c>
      <c r="D3" s="29" t="s">
        <v>64</v>
      </c>
      <c r="E3" s="74" t="s">
        <v>65</v>
      </c>
      <c r="F3" s="74" t="s">
        <v>66</v>
      </c>
      <c r="G3" s="74" t="s">
        <v>67</v>
      </c>
      <c r="H3" s="74" t="s">
        <v>68</v>
      </c>
    </row>
    <row r="4" spans="1:8" ht="24.75" customHeight="1" x14ac:dyDescent="0.25">
      <c r="A4" s="136" t="s">
        <v>144</v>
      </c>
      <c r="B4" s="136"/>
      <c r="C4" s="61"/>
      <c r="D4" s="72">
        <f>D6+D5</f>
        <v>809.18000000000006</v>
      </c>
      <c r="E4" s="74"/>
      <c r="F4" s="74"/>
      <c r="G4" s="74"/>
      <c r="H4" s="74"/>
    </row>
    <row r="5" spans="1:8" ht="19.5" customHeight="1" x14ac:dyDescent="0.25">
      <c r="A5" s="92" t="s">
        <v>127</v>
      </c>
      <c r="B5" s="40"/>
      <c r="C5" s="61"/>
      <c r="D5" s="29">
        <v>1038.24</v>
      </c>
      <c r="E5" s="74"/>
      <c r="F5" s="74"/>
      <c r="G5" s="74"/>
      <c r="H5" s="74"/>
    </row>
    <row r="6" spans="1:8" ht="21" customHeight="1" x14ac:dyDescent="0.25">
      <c r="A6" s="92" t="s">
        <v>128</v>
      </c>
      <c r="B6" s="40"/>
      <c r="C6" s="61"/>
      <c r="D6" s="72">
        <v>-229.06</v>
      </c>
      <c r="E6" s="74"/>
      <c r="F6" s="74"/>
      <c r="G6" s="74"/>
      <c r="H6" s="74"/>
    </row>
    <row r="7" spans="1:8" ht="20.25" customHeight="1" x14ac:dyDescent="0.25">
      <c r="A7" s="134" t="s">
        <v>145</v>
      </c>
      <c r="B7" s="134"/>
      <c r="C7" s="134"/>
      <c r="D7" s="134"/>
      <c r="E7" s="134"/>
      <c r="F7" s="134"/>
      <c r="G7" s="134"/>
      <c r="H7" s="134"/>
    </row>
    <row r="8" spans="1:8" ht="17.25" customHeight="1" x14ac:dyDescent="0.25">
      <c r="A8" s="132" t="s">
        <v>69</v>
      </c>
      <c r="B8" s="132"/>
      <c r="C8" s="62">
        <f>C12+C15+C18+C21+C24+C27</f>
        <v>21.490000000000002</v>
      </c>
      <c r="D8" s="98">
        <v>-195.22</v>
      </c>
      <c r="E8" s="99">
        <f>E12+E15+E18+E21+E24+E27</f>
        <v>1162.73</v>
      </c>
      <c r="F8" s="99">
        <f>F12+F15+F18+F21+F24+F27</f>
        <v>1113.49</v>
      </c>
      <c r="G8" s="99">
        <f>G12+G15+G18+G21+G24+G27</f>
        <v>1113.49</v>
      </c>
      <c r="H8" s="77">
        <f>F8-E8+D8</f>
        <v>-244.46</v>
      </c>
    </row>
    <row r="9" spans="1:8" x14ac:dyDescent="0.25">
      <c r="A9" s="93" t="s">
        <v>70</v>
      </c>
      <c r="B9" s="93"/>
      <c r="C9" s="53">
        <f>C8-C10</f>
        <v>19.341000000000001</v>
      </c>
      <c r="D9" s="53">
        <f>D8-D10</f>
        <v>-175.7</v>
      </c>
      <c r="E9" s="76">
        <f>E8-E10</f>
        <v>1046.4570000000001</v>
      </c>
      <c r="F9" s="76">
        <f>F8-F10</f>
        <v>1002.141</v>
      </c>
      <c r="G9" s="76">
        <f>G8-G10</f>
        <v>1002.141</v>
      </c>
      <c r="H9" s="76">
        <f>F9-E9+D9</f>
        <v>-220.01600000000013</v>
      </c>
    </row>
    <row r="10" spans="1:8" x14ac:dyDescent="0.25">
      <c r="A10" s="133" t="s">
        <v>71</v>
      </c>
      <c r="B10" s="133"/>
      <c r="C10" s="53">
        <f>C8*10%</f>
        <v>2.1490000000000005</v>
      </c>
      <c r="D10" s="59">
        <v>-19.52</v>
      </c>
      <c r="E10" s="76">
        <f>E8*10%</f>
        <v>116.27300000000001</v>
      </c>
      <c r="F10" s="76">
        <f>F8*10%</f>
        <v>111.349</v>
      </c>
      <c r="G10" s="76">
        <f>G8*10%</f>
        <v>111.349</v>
      </c>
      <c r="H10" s="76">
        <f>F10-E10+D10</f>
        <v>-24.444000000000006</v>
      </c>
    </row>
    <row r="11" spans="1:8" ht="12.75" customHeight="1" x14ac:dyDescent="0.25">
      <c r="A11" s="134" t="s">
        <v>72</v>
      </c>
      <c r="B11" s="134"/>
      <c r="C11" s="134"/>
      <c r="D11" s="134"/>
      <c r="E11" s="134"/>
      <c r="F11" s="134"/>
      <c r="G11" s="134"/>
      <c r="H11" s="134"/>
    </row>
    <row r="12" spans="1:8" ht="15" customHeight="1" x14ac:dyDescent="0.25">
      <c r="A12" s="135" t="s">
        <v>52</v>
      </c>
      <c r="B12" s="135"/>
      <c r="C12" s="62">
        <v>5.75</v>
      </c>
      <c r="D12" s="52">
        <v>-49.86</v>
      </c>
      <c r="E12" s="75">
        <v>312.35000000000002</v>
      </c>
      <c r="F12" s="75">
        <v>300.48</v>
      </c>
      <c r="G12" s="75">
        <f>F12</f>
        <v>300.48</v>
      </c>
      <c r="H12" s="76">
        <f t="shared" ref="H12:H29" si="0">F12-E12+D12</f>
        <v>-61.730000000000004</v>
      </c>
    </row>
    <row r="13" spans="1:8" x14ac:dyDescent="0.25">
      <c r="A13" s="93" t="s">
        <v>70</v>
      </c>
      <c r="B13" s="93"/>
      <c r="C13" s="53">
        <f>C12-C14</f>
        <v>5.1749999999999998</v>
      </c>
      <c r="D13" s="53">
        <f>D12-D14</f>
        <v>-44.873999999999995</v>
      </c>
      <c r="E13" s="76">
        <f>E12-E14</f>
        <v>281.11500000000001</v>
      </c>
      <c r="F13" s="76">
        <f>F12-F14</f>
        <v>270.43200000000002</v>
      </c>
      <c r="G13" s="76">
        <f>G12-G14</f>
        <v>270.43200000000002</v>
      </c>
      <c r="H13" s="76">
        <f t="shared" si="0"/>
        <v>-55.556999999999988</v>
      </c>
    </row>
    <row r="14" spans="1:8" x14ac:dyDescent="0.25">
      <c r="A14" s="133" t="s">
        <v>71</v>
      </c>
      <c r="B14" s="133"/>
      <c r="C14" s="53">
        <f>C12*10%</f>
        <v>0.57500000000000007</v>
      </c>
      <c r="D14" s="53">
        <f>D12*10%</f>
        <v>-4.9860000000000007</v>
      </c>
      <c r="E14" s="76">
        <f>E12*10%</f>
        <v>31.235000000000003</v>
      </c>
      <c r="F14" s="76">
        <f>F12*10%</f>
        <v>30.048000000000002</v>
      </c>
      <c r="G14" s="76">
        <f>G12*10%</f>
        <v>30.048000000000002</v>
      </c>
      <c r="H14" s="76">
        <f t="shared" si="0"/>
        <v>-6.1730000000000018</v>
      </c>
    </row>
    <row r="15" spans="1:8" ht="23.25" customHeight="1" x14ac:dyDescent="0.25">
      <c r="A15" s="135" t="s">
        <v>43</v>
      </c>
      <c r="B15" s="135"/>
      <c r="C15" s="62">
        <v>3.51</v>
      </c>
      <c r="D15" s="52">
        <v>-31.35</v>
      </c>
      <c r="E15" s="75">
        <v>190.67</v>
      </c>
      <c r="F15" s="75">
        <v>186.86</v>
      </c>
      <c r="G15" s="75">
        <f>F15</f>
        <v>186.86</v>
      </c>
      <c r="H15" s="76">
        <f t="shared" si="0"/>
        <v>-35.159999999999975</v>
      </c>
    </row>
    <row r="16" spans="1:8" x14ac:dyDescent="0.25">
      <c r="A16" s="93" t="s">
        <v>70</v>
      </c>
      <c r="B16" s="93"/>
      <c r="C16" s="53">
        <f>C15-C17</f>
        <v>3.1589999999999998</v>
      </c>
      <c r="D16" s="53">
        <f>D15-D17</f>
        <v>-28.215</v>
      </c>
      <c r="E16" s="76">
        <f>E15-E17</f>
        <v>171.60299999999998</v>
      </c>
      <c r="F16" s="76">
        <f>F15-F17</f>
        <v>168.17400000000001</v>
      </c>
      <c r="G16" s="76">
        <f>G15-G17</f>
        <v>168.17400000000001</v>
      </c>
      <c r="H16" s="76">
        <f t="shared" si="0"/>
        <v>-31.643999999999973</v>
      </c>
    </row>
    <row r="17" spans="1:10" ht="15" customHeight="1" x14ac:dyDescent="0.25">
      <c r="A17" s="133" t="s">
        <v>71</v>
      </c>
      <c r="B17" s="133"/>
      <c r="C17" s="53">
        <f>C15*10%</f>
        <v>0.35099999999999998</v>
      </c>
      <c r="D17" s="53">
        <f>D15*10%</f>
        <v>-3.1350000000000002</v>
      </c>
      <c r="E17" s="76">
        <f>E15*10%</f>
        <v>19.067</v>
      </c>
      <c r="F17" s="76">
        <f>F15*10%</f>
        <v>18.686000000000003</v>
      </c>
      <c r="G17" s="76">
        <f>G15*10%</f>
        <v>18.686000000000003</v>
      </c>
      <c r="H17" s="76">
        <f t="shared" si="0"/>
        <v>-3.5159999999999969</v>
      </c>
    </row>
    <row r="18" spans="1:10" ht="14.25" customHeight="1" x14ac:dyDescent="0.25">
      <c r="A18" s="135" t="s">
        <v>53</v>
      </c>
      <c r="B18" s="135"/>
      <c r="C18" s="61">
        <v>2.41</v>
      </c>
      <c r="D18" s="52">
        <v>-18.75</v>
      </c>
      <c r="E18" s="75">
        <v>130.91999999999999</v>
      </c>
      <c r="F18" s="75">
        <v>125.96</v>
      </c>
      <c r="G18" s="75">
        <f>F18</f>
        <v>125.96</v>
      </c>
      <c r="H18" s="76">
        <f t="shared" si="0"/>
        <v>-23.709999999999994</v>
      </c>
    </row>
    <row r="19" spans="1:10" ht="13.5" customHeight="1" x14ac:dyDescent="0.25">
      <c r="A19" s="93" t="s">
        <v>70</v>
      </c>
      <c r="B19" s="93"/>
      <c r="C19" s="53">
        <f>C18-C20</f>
        <v>2.169</v>
      </c>
      <c r="D19" s="53">
        <f>D18-D20</f>
        <v>-16.875</v>
      </c>
      <c r="E19" s="76">
        <f>E18-E20</f>
        <v>117.82799999999999</v>
      </c>
      <c r="F19" s="76">
        <f>F18-F20</f>
        <v>113.36399999999999</v>
      </c>
      <c r="G19" s="76">
        <f>G18-G20</f>
        <v>113.36399999999999</v>
      </c>
      <c r="H19" s="76">
        <f t="shared" si="0"/>
        <v>-21.338999999999999</v>
      </c>
    </row>
    <row r="20" spans="1:10" ht="15" customHeight="1" x14ac:dyDescent="0.25">
      <c r="A20" s="133" t="s">
        <v>71</v>
      </c>
      <c r="B20" s="133"/>
      <c r="C20" s="53">
        <f>C18*10%</f>
        <v>0.24100000000000002</v>
      </c>
      <c r="D20" s="53">
        <f>D18*10%</f>
        <v>-1.875</v>
      </c>
      <c r="E20" s="76">
        <f>E18*10%</f>
        <v>13.091999999999999</v>
      </c>
      <c r="F20" s="76">
        <f>F18*10%</f>
        <v>12.596</v>
      </c>
      <c r="G20" s="76">
        <f>G18*10%</f>
        <v>12.596</v>
      </c>
      <c r="H20" s="76">
        <f t="shared" si="0"/>
        <v>-2.3709999999999987</v>
      </c>
    </row>
    <row r="21" spans="1:10" ht="15" customHeight="1" x14ac:dyDescent="0.25">
      <c r="A21" s="135" t="s">
        <v>54</v>
      </c>
      <c r="B21" s="135"/>
      <c r="C21" s="54">
        <v>1.1299999999999999</v>
      </c>
      <c r="D21" s="53">
        <v>-10.52</v>
      </c>
      <c r="E21" s="76">
        <v>61.38</v>
      </c>
      <c r="F21" s="76">
        <v>59.05</v>
      </c>
      <c r="G21" s="76">
        <f>F21</f>
        <v>59.05</v>
      </c>
      <c r="H21" s="76">
        <f t="shared" si="0"/>
        <v>-12.850000000000005</v>
      </c>
    </row>
    <row r="22" spans="1:10" ht="14.25" customHeight="1" x14ac:dyDescent="0.25">
      <c r="A22" s="93" t="s">
        <v>70</v>
      </c>
      <c r="B22" s="93"/>
      <c r="C22" s="53">
        <f>C21-C23</f>
        <v>1.0169999999999999</v>
      </c>
      <c r="D22" s="53">
        <f>D21-D23</f>
        <v>-9.468</v>
      </c>
      <c r="E22" s="76">
        <f>E21-E23</f>
        <v>55.242000000000004</v>
      </c>
      <c r="F22" s="76">
        <f>F21-F23</f>
        <v>53.144999999999996</v>
      </c>
      <c r="G22" s="76">
        <f>G21-G23</f>
        <v>53.144999999999996</v>
      </c>
      <c r="H22" s="76">
        <f t="shared" si="0"/>
        <v>-11.565000000000008</v>
      </c>
    </row>
    <row r="23" spans="1:10" ht="14.25" customHeight="1" x14ac:dyDescent="0.25">
      <c r="A23" s="133" t="s">
        <v>71</v>
      </c>
      <c r="B23" s="133"/>
      <c r="C23" s="53">
        <f>C21*10%</f>
        <v>0.11299999999999999</v>
      </c>
      <c r="D23" s="53">
        <f>D21*10%</f>
        <v>-1.052</v>
      </c>
      <c r="E23" s="76">
        <f>E21*10%</f>
        <v>6.1380000000000008</v>
      </c>
      <c r="F23" s="76">
        <f>F21*10%</f>
        <v>5.9050000000000002</v>
      </c>
      <c r="G23" s="76">
        <f>G21*10%</f>
        <v>5.9050000000000002</v>
      </c>
      <c r="H23" s="76">
        <f t="shared" si="0"/>
        <v>-1.2850000000000006</v>
      </c>
    </row>
    <row r="24" spans="1:10" ht="14.25" customHeight="1" x14ac:dyDescent="0.25">
      <c r="A24" s="6" t="s">
        <v>44</v>
      </c>
      <c r="B24" s="6"/>
      <c r="C24" s="54">
        <v>4.43</v>
      </c>
      <c r="D24" s="53">
        <v>-41.57</v>
      </c>
      <c r="E24" s="76">
        <v>240.68</v>
      </c>
      <c r="F24" s="76">
        <v>226.6</v>
      </c>
      <c r="G24" s="76">
        <f>F24</f>
        <v>226.6</v>
      </c>
      <c r="H24" s="76">
        <f t="shared" si="0"/>
        <v>-55.650000000000013</v>
      </c>
    </row>
    <row r="25" spans="1:10" ht="14.25" customHeight="1" x14ac:dyDescent="0.25">
      <c r="A25" s="93" t="s">
        <v>70</v>
      </c>
      <c r="B25" s="93"/>
      <c r="C25" s="53">
        <f>C24-C26</f>
        <v>3.9869999999999997</v>
      </c>
      <c r="D25" s="53">
        <f>D24-D26</f>
        <v>-37.412999999999997</v>
      </c>
      <c r="E25" s="76">
        <f>E24-E26</f>
        <v>216.61199999999999</v>
      </c>
      <c r="F25" s="76">
        <f>F24-F26</f>
        <v>203.94</v>
      </c>
      <c r="G25" s="76">
        <f>G24-G26</f>
        <v>203.94</v>
      </c>
      <c r="H25" s="76">
        <f t="shared" si="0"/>
        <v>-50.084999999999994</v>
      </c>
    </row>
    <row r="26" spans="1:10" x14ac:dyDescent="0.25">
      <c r="A26" s="133" t="s">
        <v>71</v>
      </c>
      <c r="B26" s="133"/>
      <c r="C26" s="53">
        <f>C24*10%</f>
        <v>0.443</v>
      </c>
      <c r="D26" s="53">
        <f>D24*10%</f>
        <v>-4.157</v>
      </c>
      <c r="E26" s="76">
        <f>E24*10%</f>
        <v>24.068000000000001</v>
      </c>
      <c r="F26" s="76">
        <f>F24*10%</f>
        <v>22.66</v>
      </c>
      <c r="G26" s="76">
        <f>G24*10%</f>
        <v>22.66</v>
      </c>
      <c r="H26" s="76">
        <f t="shared" si="0"/>
        <v>-5.5650000000000013</v>
      </c>
    </row>
    <row r="27" spans="1:10" ht="14.25" customHeight="1" x14ac:dyDescent="0.25">
      <c r="A27" s="137" t="s">
        <v>45</v>
      </c>
      <c r="B27" s="137"/>
      <c r="C27" s="94">
        <v>4.26</v>
      </c>
      <c r="D27" s="95">
        <v>-43.17</v>
      </c>
      <c r="E27" s="96">
        <v>226.73</v>
      </c>
      <c r="F27" s="96">
        <v>214.54</v>
      </c>
      <c r="G27" s="96">
        <f>F27</f>
        <v>214.54</v>
      </c>
      <c r="H27" s="76">
        <f t="shared" si="0"/>
        <v>-55.36</v>
      </c>
    </row>
    <row r="28" spans="1:10" x14ac:dyDescent="0.25">
      <c r="A28" s="93" t="s">
        <v>70</v>
      </c>
      <c r="B28" s="93"/>
      <c r="C28" s="53">
        <f>C27-C29</f>
        <v>3.8339999999999996</v>
      </c>
      <c r="D28" s="53">
        <f>D27-D29</f>
        <v>-38.853000000000002</v>
      </c>
      <c r="E28" s="76">
        <f>E27-E29</f>
        <v>204.05699999999999</v>
      </c>
      <c r="F28" s="76">
        <f>F27-F29</f>
        <v>193.08599999999998</v>
      </c>
      <c r="G28" s="76">
        <f>G27-G29</f>
        <v>193.08599999999998</v>
      </c>
      <c r="H28" s="76">
        <f t="shared" si="0"/>
        <v>-49.824000000000005</v>
      </c>
    </row>
    <row r="29" spans="1:10" x14ac:dyDescent="0.25">
      <c r="A29" s="133" t="s">
        <v>71</v>
      </c>
      <c r="B29" s="133"/>
      <c r="C29" s="53">
        <f>C27*10%</f>
        <v>0.42599999999999999</v>
      </c>
      <c r="D29" s="53">
        <f>D27*10%</f>
        <v>-4.3170000000000002</v>
      </c>
      <c r="E29" s="76">
        <f>E27*10%</f>
        <v>22.673000000000002</v>
      </c>
      <c r="F29" s="76">
        <f t="shared" ref="F29:G29" si="1">F27*10%</f>
        <v>21.454000000000001</v>
      </c>
      <c r="G29" s="76">
        <f t="shared" si="1"/>
        <v>21.454000000000001</v>
      </c>
      <c r="H29" s="76">
        <f t="shared" si="0"/>
        <v>-5.5360000000000014</v>
      </c>
    </row>
    <row r="30" spans="1:10" ht="9.75" customHeight="1" x14ac:dyDescent="0.25">
      <c r="A30" s="133"/>
      <c r="B30" s="142"/>
      <c r="C30" s="53"/>
      <c r="D30" s="59"/>
      <c r="E30" s="76"/>
      <c r="F30" s="76"/>
      <c r="G30" s="76"/>
      <c r="H30" s="76"/>
    </row>
    <row r="31" spans="1:10" ht="15.75" customHeight="1" x14ac:dyDescent="0.25">
      <c r="A31" s="132" t="s">
        <v>46</v>
      </c>
      <c r="B31" s="132"/>
      <c r="C31" s="54">
        <v>7.93</v>
      </c>
      <c r="D31" s="31">
        <v>946.45</v>
      </c>
      <c r="E31" s="77">
        <v>430.8</v>
      </c>
      <c r="F31" s="77">
        <v>412.83</v>
      </c>
      <c r="G31" s="77">
        <f>G32+G33</f>
        <v>69.489999999999995</v>
      </c>
      <c r="H31" s="77">
        <f>F31-E31+D31+F31-G31</f>
        <v>1271.82</v>
      </c>
    </row>
    <row r="32" spans="1:10" ht="15" customHeight="1" x14ac:dyDescent="0.25">
      <c r="A32" s="93" t="s">
        <v>73</v>
      </c>
      <c r="B32" s="93"/>
      <c r="C32" s="53">
        <f>C31-C33</f>
        <v>7.1369999999999996</v>
      </c>
      <c r="D32" s="59">
        <v>947.11</v>
      </c>
      <c r="E32" s="76">
        <f>E31-E33</f>
        <v>387.72</v>
      </c>
      <c r="F32" s="76">
        <f>F31-F33</f>
        <v>371.54699999999997</v>
      </c>
      <c r="G32" s="76">
        <f>G61</f>
        <v>28.209999999999997</v>
      </c>
      <c r="H32" s="77">
        <f>F32-E32+D32+F32-G32</f>
        <v>1274.2739999999999</v>
      </c>
      <c r="I32" s="71"/>
      <c r="J32" s="73"/>
    </row>
    <row r="33" spans="1:8" ht="14.25" customHeight="1" x14ac:dyDescent="0.25">
      <c r="A33" s="133" t="s">
        <v>71</v>
      </c>
      <c r="B33" s="133"/>
      <c r="C33" s="53">
        <f>C31*10%</f>
        <v>0.79300000000000004</v>
      </c>
      <c r="D33" s="59">
        <v>-0.66</v>
      </c>
      <c r="E33" s="76">
        <f>E31*10%</f>
        <v>43.080000000000005</v>
      </c>
      <c r="F33" s="76">
        <f>F31*10%</f>
        <v>41.283000000000001</v>
      </c>
      <c r="G33" s="76">
        <v>41.28</v>
      </c>
      <c r="H33" s="77">
        <f>F33-E33+D33+F33-G33</f>
        <v>-2.4540000000000077</v>
      </c>
    </row>
    <row r="34" spans="1:8" ht="14.25" customHeight="1" x14ac:dyDescent="0.25">
      <c r="A34" s="133"/>
      <c r="B34" s="142"/>
      <c r="C34" s="53"/>
      <c r="D34" s="59"/>
      <c r="E34" s="76"/>
      <c r="F34" s="76"/>
      <c r="G34" s="76"/>
      <c r="H34" s="77"/>
    </row>
    <row r="35" spans="1:8" ht="14.25" customHeight="1" x14ac:dyDescent="0.25">
      <c r="A35" s="138" t="s">
        <v>130</v>
      </c>
      <c r="B35" s="139"/>
      <c r="C35" s="54"/>
      <c r="D35" s="31">
        <v>-31.08</v>
      </c>
      <c r="E35" s="77">
        <f>E37+E38+E39+E40</f>
        <v>186.11999999999998</v>
      </c>
      <c r="F35" s="77">
        <f>F37+F38+F39+F40</f>
        <v>175.87</v>
      </c>
      <c r="G35" s="77">
        <f>G37+G38+G39+G40</f>
        <v>175.87</v>
      </c>
      <c r="H35" s="77">
        <f t="shared" ref="H35:H40" si="2">F35-E35+D35+F35-G35</f>
        <v>-41.329999999999984</v>
      </c>
    </row>
    <row r="36" spans="1:8" ht="14.25" customHeight="1" x14ac:dyDescent="0.25">
      <c r="A36" s="140" t="s">
        <v>131</v>
      </c>
      <c r="B36" s="141"/>
      <c r="C36" s="53"/>
      <c r="D36" s="59"/>
      <c r="E36" s="76"/>
      <c r="F36" s="76"/>
      <c r="G36" s="76"/>
      <c r="H36" s="77"/>
    </row>
    <row r="37" spans="1:8" ht="14.25" customHeight="1" x14ac:dyDescent="0.25">
      <c r="A37" s="140" t="s">
        <v>132</v>
      </c>
      <c r="B37" s="141"/>
      <c r="C37" s="53"/>
      <c r="D37" s="59">
        <v>-0.98</v>
      </c>
      <c r="E37" s="76">
        <v>5.95</v>
      </c>
      <c r="F37" s="76">
        <v>5.61</v>
      </c>
      <c r="G37" s="76">
        <f>F37</f>
        <v>5.61</v>
      </c>
      <c r="H37" s="76">
        <f t="shared" si="2"/>
        <v>-1.3199999999999994</v>
      </c>
    </row>
    <row r="38" spans="1:8" ht="14.25" customHeight="1" x14ac:dyDescent="0.25">
      <c r="A38" s="140" t="s">
        <v>134</v>
      </c>
      <c r="B38" s="141"/>
      <c r="C38" s="53"/>
      <c r="D38" s="59">
        <v>-3.92</v>
      </c>
      <c r="E38" s="76">
        <v>26.15</v>
      </c>
      <c r="F38" s="76">
        <v>24.81</v>
      </c>
      <c r="G38" s="76">
        <f t="shared" ref="G38:G40" si="3">F38</f>
        <v>24.81</v>
      </c>
      <c r="H38" s="76">
        <f t="shared" si="2"/>
        <v>-5.2600000000000016</v>
      </c>
    </row>
    <row r="39" spans="1:8" ht="14.25" customHeight="1" x14ac:dyDescent="0.25">
      <c r="A39" s="140" t="s">
        <v>135</v>
      </c>
      <c r="B39" s="141"/>
      <c r="C39" s="53"/>
      <c r="D39" s="59">
        <v>-25.34</v>
      </c>
      <c r="E39" s="76">
        <v>147.97999999999999</v>
      </c>
      <c r="F39" s="76">
        <v>139.84</v>
      </c>
      <c r="G39" s="76">
        <f t="shared" si="3"/>
        <v>139.84</v>
      </c>
      <c r="H39" s="76">
        <f t="shared" si="2"/>
        <v>-33.47999999999999</v>
      </c>
    </row>
    <row r="40" spans="1:8" ht="14.25" customHeight="1" x14ac:dyDescent="0.25">
      <c r="A40" s="140" t="s">
        <v>133</v>
      </c>
      <c r="B40" s="141"/>
      <c r="C40" s="53"/>
      <c r="D40" s="59">
        <v>-0.84</v>
      </c>
      <c r="E40" s="76">
        <v>6.04</v>
      </c>
      <c r="F40" s="76">
        <v>5.61</v>
      </c>
      <c r="G40" s="76">
        <f t="shared" si="3"/>
        <v>5.61</v>
      </c>
      <c r="H40" s="76">
        <f t="shared" si="2"/>
        <v>-1.2699999999999996</v>
      </c>
    </row>
    <row r="41" spans="1:8" ht="12.75" customHeight="1" x14ac:dyDescent="0.25">
      <c r="A41" s="123" t="s">
        <v>163</v>
      </c>
      <c r="B41" s="123"/>
      <c r="C41" s="53"/>
      <c r="D41" s="59"/>
      <c r="E41" s="77">
        <f>E8+E31+E35</f>
        <v>1779.6499999999999</v>
      </c>
      <c r="F41" s="77">
        <f>F8+F31+F35</f>
        <v>1702.19</v>
      </c>
      <c r="G41" s="77">
        <f>G8+G31+G35</f>
        <v>1358.85</v>
      </c>
      <c r="H41" s="76"/>
    </row>
    <row r="42" spans="1:8" ht="12" customHeight="1" x14ac:dyDescent="0.25">
      <c r="A42" s="144" t="s">
        <v>164</v>
      </c>
      <c r="B42" s="144"/>
      <c r="C42" s="53"/>
      <c r="D42" s="59"/>
      <c r="E42" s="76"/>
      <c r="F42" s="76"/>
      <c r="G42" s="96"/>
      <c r="H42" s="76"/>
    </row>
    <row r="43" spans="1:8" ht="12.75" customHeight="1" x14ac:dyDescent="0.25">
      <c r="A43" s="143" t="s">
        <v>115</v>
      </c>
      <c r="B43" s="143"/>
      <c r="C43" s="53" t="s">
        <v>118</v>
      </c>
      <c r="D43" s="54">
        <v>8.5</v>
      </c>
      <c r="E43" s="77">
        <v>2.4</v>
      </c>
      <c r="F43" s="77">
        <v>2.4</v>
      </c>
      <c r="G43" s="97">
        <v>0.41</v>
      </c>
      <c r="H43" s="77">
        <f t="shared" ref="H43:H48" si="4">F43-E43+D43+F43-G43</f>
        <v>10.49</v>
      </c>
    </row>
    <row r="44" spans="1:8" ht="14.25" customHeight="1" x14ac:dyDescent="0.25">
      <c r="A44" s="147" t="s">
        <v>71</v>
      </c>
      <c r="B44" s="147"/>
      <c r="C44" s="53" t="s">
        <v>122</v>
      </c>
      <c r="D44" s="53">
        <v>0</v>
      </c>
      <c r="E44" s="76">
        <v>0.41</v>
      </c>
      <c r="F44" s="76">
        <v>0.41</v>
      </c>
      <c r="G44" s="96">
        <v>0.41</v>
      </c>
      <c r="H44" s="77">
        <f t="shared" si="4"/>
        <v>0</v>
      </c>
    </row>
    <row r="45" spans="1:8" ht="15.75" customHeight="1" x14ac:dyDescent="0.25">
      <c r="A45" s="143" t="s">
        <v>116</v>
      </c>
      <c r="B45" s="143"/>
      <c r="C45" s="53" t="s">
        <v>123</v>
      </c>
      <c r="D45" s="54">
        <v>17.079999999999998</v>
      </c>
      <c r="E45" s="77">
        <v>5.88</v>
      </c>
      <c r="F45" s="77">
        <v>5.88</v>
      </c>
      <c r="G45" s="97">
        <v>1</v>
      </c>
      <c r="H45" s="77">
        <f t="shared" si="4"/>
        <v>21.959999999999997</v>
      </c>
    </row>
    <row r="46" spans="1:8" ht="16.5" customHeight="1" x14ac:dyDescent="0.25">
      <c r="A46" s="145" t="s">
        <v>71</v>
      </c>
      <c r="B46" s="145"/>
      <c r="C46" s="53" t="s">
        <v>124</v>
      </c>
      <c r="D46" s="53">
        <v>0</v>
      </c>
      <c r="E46" s="76">
        <v>1</v>
      </c>
      <c r="F46" s="76">
        <v>1</v>
      </c>
      <c r="G46" s="76">
        <v>1</v>
      </c>
      <c r="H46" s="77">
        <f t="shared" si="4"/>
        <v>0</v>
      </c>
    </row>
    <row r="47" spans="1:8" ht="29.25" customHeight="1" x14ac:dyDescent="0.25">
      <c r="A47" s="123" t="s">
        <v>117</v>
      </c>
      <c r="B47" s="123"/>
      <c r="C47" s="53"/>
      <c r="D47" s="31">
        <v>66.209999999999994</v>
      </c>
      <c r="E47" s="77">
        <v>0</v>
      </c>
      <c r="F47" s="77">
        <v>0</v>
      </c>
      <c r="G47" s="77">
        <v>0</v>
      </c>
      <c r="H47" s="77">
        <f t="shared" si="4"/>
        <v>66.209999999999994</v>
      </c>
    </row>
    <row r="48" spans="1:8" x14ac:dyDescent="0.25">
      <c r="A48" s="137" t="s">
        <v>55</v>
      </c>
      <c r="B48" s="137"/>
      <c r="C48" s="53"/>
      <c r="D48" s="59">
        <v>-2.76</v>
      </c>
      <c r="E48" s="76">
        <v>0</v>
      </c>
      <c r="F48" s="76">
        <v>0</v>
      </c>
      <c r="G48" s="76">
        <v>0</v>
      </c>
      <c r="H48" s="77">
        <f t="shared" si="4"/>
        <v>-2.76</v>
      </c>
    </row>
    <row r="49" spans="1:8" ht="18" customHeight="1" x14ac:dyDescent="0.25">
      <c r="A49" s="138" t="s">
        <v>163</v>
      </c>
      <c r="B49" s="138"/>
      <c r="C49" s="53"/>
      <c r="D49" s="59"/>
      <c r="E49" s="77">
        <f>E41+E43+E45+E47</f>
        <v>1787.93</v>
      </c>
      <c r="F49" s="77">
        <f>F41+F43+F45+F47</f>
        <v>1710.4700000000003</v>
      </c>
      <c r="G49" s="77">
        <f>G41+G43+G45+G47</f>
        <v>1360.26</v>
      </c>
      <c r="H49" s="76"/>
    </row>
    <row r="50" spans="1:8" ht="18" customHeight="1" x14ac:dyDescent="0.25">
      <c r="A50" s="146" t="s">
        <v>126</v>
      </c>
      <c r="B50" s="146"/>
      <c r="C50" s="63"/>
      <c r="D50" s="50">
        <f>D4</f>
        <v>809.18000000000006</v>
      </c>
      <c r="E50" s="78"/>
      <c r="F50" s="78"/>
      <c r="G50" s="79"/>
      <c r="H50" s="79">
        <f>F49-E49+D50+F49-G49</f>
        <v>1081.9300000000005</v>
      </c>
    </row>
    <row r="51" spans="1:8" ht="24.75" customHeight="1" x14ac:dyDescent="0.25">
      <c r="A51" s="146" t="s">
        <v>146</v>
      </c>
      <c r="B51" s="146"/>
      <c r="C51" s="64"/>
      <c r="D51" s="51"/>
      <c r="E51" s="78"/>
      <c r="F51" s="78"/>
      <c r="G51" s="78"/>
      <c r="H51" s="78">
        <f>H52+H53</f>
        <v>1081.93</v>
      </c>
    </row>
    <row r="52" spans="1:8" ht="22.5" customHeight="1" x14ac:dyDescent="0.25">
      <c r="A52" s="146" t="s">
        <v>127</v>
      </c>
      <c r="B52" s="148"/>
      <c r="C52" s="64"/>
      <c r="D52" s="51"/>
      <c r="E52" s="78"/>
      <c r="F52" s="78"/>
      <c r="G52" s="78"/>
      <c r="H52" s="78">
        <f>H32+H43+H45+H47</f>
        <v>1372.934</v>
      </c>
    </row>
    <row r="53" spans="1:8" ht="21" customHeight="1" x14ac:dyDescent="0.25">
      <c r="A53" s="146" t="s">
        <v>128</v>
      </c>
      <c r="B53" s="148"/>
      <c r="C53" s="64"/>
      <c r="D53" s="51"/>
      <c r="E53" s="78"/>
      <c r="F53" s="78"/>
      <c r="G53" s="78"/>
      <c r="H53" s="78">
        <f>H8+H35+H33+H48</f>
        <v>-291.00399999999996</v>
      </c>
    </row>
    <row r="54" spans="1:8" ht="13.5" customHeight="1" x14ac:dyDescent="0.25">
      <c r="A54" s="47"/>
      <c r="B54" s="48"/>
      <c r="C54" s="65"/>
      <c r="D54" s="49"/>
      <c r="E54" s="80"/>
      <c r="F54" s="80"/>
      <c r="G54" s="80"/>
      <c r="H54" s="81"/>
    </row>
    <row r="55" spans="1:8" ht="14.25" customHeight="1" x14ac:dyDescent="0.25"/>
    <row r="56" spans="1:8" x14ac:dyDescent="0.25">
      <c r="A56" s="19" t="s">
        <v>147</v>
      </c>
      <c r="D56" s="20"/>
      <c r="E56" s="82"/>
      <c r="F56" s="82"/>
      <c r="G56" s="82"/>
    </row>
    <row r="57" spans="1:8" x14ac:dyDescent="0.25">
      <c r="A57" s="120" t="s">
        <v>58</v>
      </c>
      <c r="B57" s="121"/>
      <c r="C57" s="121"/>
      <c r="D57" s="122"/>
      <c r="E57" s="58" t="s">
        <v>59</v>
      </c>
      <c r="F57" s="58" t="s">
        <v>60</v>
      </c>
      <c r="G57" s="58" t="s">
        <v>119</v>
      </c>
      <c r="H57" s="83" t="s">
        <v>120</v>
      </c>
    </row>
    <row r="58" spans="1:8" x14ac:dyDescent="0.25">
      <c r="A58" s="127" t="s">
        <v>158</v>
      </c>
      <c r="B58" s="130"/>
      <c r="C58" s="130"/>
      <c r="D58" s="131"/>
      <c r="E58" s="32">
        <v>43556</v>
      </c>
      <c r="F58" s="58" t="s">
        <v>155</v>
      </c>
      <c r="G58" s="58">
        <v>1.22</v>
      </c>
      <c r="H58" s="83" t="s">
        <v>121</v>
      </c>
    </row>
    <row r="59" spans="1:8" x14ac:dyDescent="0.25">
      <c r="A59" s="127" t="s">
        <v>154</v>
      </c>
      <c r="B59" s="128"/>
      <c r="C59" s="128"/>
      <c r="D59" s="129"/>
      <c r="E59" s="32">
        <v>43617</v>
      </c>
      <c r="F59" s="58" t="s">
        <v>156</v>
      </c>
      <c r="G59" s="58">
        <v>15.54</v>
      </c>
      <c r="H59" s="83" t="s">
        <v>108</v>
      </c>
    </row>
    <row r="60" spans="1:8" x14ac:dyDescent="0.25">
      <c r="A60" s="127" t="s">
        <v>157</v>
      </c>
      <c r="B60" s="130"/>
      <c r="C60" s="130"/>
      <c r="D60" s="131"/>
      <c r="E60" s="32">
        <v>43709</v>
      </c>
      <c r="F60" s="58" t="s">
        <v>156</v>
      </c>
      <c r="G60" s="58">
        <v>11.45</v>
      </c>
      <c r="H60" s="83" t="s">
        <v>108</v>
      </c>
    </row>
    <row r="61" spans="1:8" s="4" customFormat="1" x14ac:dyDescent="0.25">
      <c r="A61" s="124" t="s">
        <v>7</v>
      </c>
      <c r="B61" s="125"/>
      <c r="C61" s="125"/>
      <c r="D61" s="126"/>
      <c r="E61" s="90"/>
      <c r="F61" s="90"/>
      <c r="G61" s="90">
        <f>SUM(G58:G60)</f>
        <v>28.209999999999997</v>
      </c>
      <c r="H61" s="91"/>
    </row>
    <row r="62" spans="1:8" ht="23.25" customHeight="1" x14ac:dyDescent="0.25">
      <c r="A62" s="19" t="s">
        <v>47</v>
      </c>
      <c r="D62" s="20"/>
      <c r="E62" s="82"/>
      <c r="F62" s="82"/>
      <c r="G62" s="82"/>
    </row>
    <row r="63" spans="1:8" x14ac:dyDescent="0.25">
      <c r="A63" s="19" t="s">
        <v>48</v>
      </c>
      <c r="D63" s="20"/>
      <c r="E63" s="82"/>
      <c r="F63" s="82"/>
      <c r="G63" s="82"/>
    </row>
    <row r="64" spans="1:8" ht="40.5" customHeight="1" x14ac:dyDescent="0.25">
      <c r="A64" s="120" t="s">
        <v>61</v>
      </c>
      <c r="B64" s="121"/>
      <c r="C64" s="121"/>
      <c r="D64" s="121"/>
      <c r="E64" s="122"/>
      <c r="F64" s="84" t="s">
        <v>60</v>
      </c>
      <c r="G64" s="85" t="s">
        <v>148</v>
      </c>
    </row>
    <row r="65" spans="1:7" x14ac:dyDescent="0.25">
      <c r="A65" s="127" t="s">
        <v>90</v>
      </c>
      <c r="B65" s="128"/>
      <c r="C65" s="128"/>
      <c r="D65" s="128"/>
      <c r="E65" s="129"/>
      <c r="F65" s="58" t="s">
        <v>159</v>
      </c>
      <c r="G65" s="58">
        <v>4700.1099999999997</v>
      </c>
    </row>
    <row r="66" spans="1:7" x14ac:dyDescent="0.25">
      <c r="A66" s="34"/>
      <c r="B66" s="35"/>
      <c r="C66" s="67"/>
      <c r="D66" s="35"/>
      <c r="E66" s="86"/>
      <c r="F66" s="87"/>
      <c r="G66" s="87"/>
    </row>
    <row r="67" spans="1:7" x14ac:dyDescent="0.25">
      <c r="A67" s="39" t="s">
        <v>74</v>
      </c>
      <c r="B67" s="40"/>
      <c r="C67" s="68"/>
      <c r="D67" s="40"/>
      <c r="E67" s="88"/>
      <c r="F67" s="58"/>
      <c r="G67" s="58"/>
    </row>
    <row r="68" spans="1:7" x14ac:dyDescent="0.25">
      <c r="A68" s="120" t="s">
        <v>75</v>
      </c>
      <c r="B68" s="122"/>
      <c r="C68" s="104" t="s">
        <v>76</v>
      </c>
      <c r="D68" s="105"/>
      <c r="E68" s="58" t="s">
        <v>77</v>
      </c>
      <c r="F68" s="58" t="s">
        <v>78</v>
      </c>
      <c r="G68" s="58" t="s">
        <v>79</v>
      </c>
    </row>
    <row r="69" spans="1:7" x14ac:dyDescent="0.25">
      <c r="A69" s="120" t="s">
        <v>125</v>
      </c>
      <c r="B69" s="122"/>
      <c r="C69" s="104" t="s">
        <v>57</v>
      </c>
      <c r="D69" s="105"/>
      <c r="E69" s="103">
        <v>5</v>
      </c>
      <c r="F69" s="58" t="s">
        <v>57</v>
      </c>
      <c r="G69" s="58" t="s">
        <v>57</v>
      </c>
    </row>
    <row r="70" spans="1:7" x14ac:dyDescent="0.25">
      <c r="A70" s="36"/>
      <c r="B70" s="37"/>
      <c r="C70" s="69"/>
      <c r="D70" s="38"/>
      <c r="E70" s="87"/>
      <c r="F70" s="87"/>
      <c r="G70" s="87"/>
    </row>
    <row r="71" spans="1:7" x14ac:dyDescent="0.25">
      <c r="A71" s="19" t="s">
        <v>105</v>
      </c>
      <c r="D71" s="20"/>
      <c r="E71" s="82"/>
      <c r="F71" s="82"/>
      <c r="G71" s="82"/>
    </row>
    <row r="72" spans="1:7" x14ac:dyDescent="0.25">
      <c r="A72" s="19" t="s">
        <v>149</v>
      </c>
      <c r="D72" s="20"/>
      <c r="E72" s="82"/>
      <c r="F72" s="82"/>
      <c r="G72" s="82"/>
    </row>
    <row r="73" spans="1:7" ht="15" customHeight="1" x14ac:dyDescent="0.25">
      <c r="A73" s="119" t="s">
        <v>150</v>
      </c>
      <c r="B73" s="119"/>
      <c r="C73" s="119"/>
      <c r="D73" s="119"/>
      <c r="E73" s="119"/>
      <c r="F73" s="119"/>
      <c r="G73" s="119"/>
    </row>
    <row r="74" spans="1:7" ht="55.5" customHeight="1" x14ac:dyDescent="0.25">
      <c r="A74" s="119"/>
      <c r="B74" s="119"/>
      <c r="C74" s="119"/>
      <c r="D74" s="119"/>
      <c r="E74" s="119"/>
      <c r="F74" s="119"/>
      <c r="G74" s="119"/>
    </row>
    <row r="75" spans="1:7" ht="36" customHeight="1" x14ac:dyDescent="0.25">
      <c r="A75" s="45"/>
      <c r="B75" s="45"/>
      <c r="C75" s="70"/>
      <c r="D75" s="45"/>
      <c r="E75" s="89"/>
      <c r="F75" s="89"/>
      <c r="G75" s="89"/>
    </row>
    <row r="76" spans="1:7" x14ac:dyDescent="0.25">
      <c r="A76" s="4" t="s">
        <v>80</v>
      </c>
      <c r="B76" s="100"/>
      <c r="C76" s="101"/>
      <c r="D76" s="4"/>
      <c r="E76" s="102"/>
      <c r="F76" s="102"/>
      <c r="G76" s="102"/>
    </row>
    <row r="77" spans="1:7" x14ac:dyDescent="0.25">
      <c r="A77" s="4" t="s">
        <v>81</v>
      </c>
      <c r="B77" s="100"/>
      <c r="C77" s="101"/>
      <c r="D77" s="4"/>
      <c r="E77" s="102" t="s">
        <v>151</v>
      </c>
      <c r="F77" s="102"/>
      <c r="G77" s="102"/>
    </row>
    <row r="78" spans="1:7" x14ac:dyDescent="0.25">
      <c r="A78" s="4" t="s">
        <v>82</v>
      </c>
      <c r="B78" s="100"/>
      <c r="C78" s="101"/>
      <c r="D78" s="4"/>
      <c r="E78" s="102"/>
      <c r="F78" s="102"/>
      <c r="G78" s="102"/>
    </row>
    <row r="79" spans="1:7" ht="45.75" customHeight="1" x14ac:dyDescent="0.25">
      <c r="A79" s="20"/>
      <c r="B79" s="41"/>
    </row>
    <row r="80" spans="1:7" x14ac:dyDescent="0.25">
      <c r="A80" s="17" t="s">
        <v>83</v>
      </c>
    </row>
    <row r="81" spans="1:1" x14ac:dyDescent="0.25">
      <c r="A81" s="17" t="s">
        <v>84</v>
      </c>
    </row>
    <row r="82" spans="1:1" x14ac:dyDescent="0.25">
      <c r="A82" s="17" t="s">
        <v>152</v>
      </c>
    </row>
    <row r="83" spans="1:1" x14ac:dyDescent="0.25">
      <c r="A83" s="17" t="s">
        <v>85</v>
      </c>
    </row>
    <row r="84" spans="1:1" x14ac:dyDescent="0.25">
      <c r="A84" s="17"/>
    </row>
  </sheetData>
  <mergeCells count="52">
    <mergeCell ref="A46:B46"/>
    <mergeCell ref="A41:B41"/>
    <mergeCell ref="A59:D59"/>
    <mergeCell ref="A51:B51"/>
    <mergeCell ref="A43:B43"/>
    <mergeCell ref="A44:B44"/>
    <mergeCell ref="A52:B52"/>
    <mergeCell ref="A53:B53"/>
    <mergeCell ref="A58:D58"/>
    <mergeCell ref="A49:B49"/>
    <mergeCell ref="A50:B50"/>
    <mergeCell ref="A48:B48"/>
    <mergeCell ref="A38:B38"/>
    <mergeCell ref="A39:B39"/>
    <mergeCell ref="A40:B40"/>
    <mergeCell ref="A45:B45"/>
    <mergeCell ref="A42:B42"/>
    <mergeCell ref="A29:B29"/>
    <mergeCell ref="A31:B31"/>
    <mergeCell ref="A33:B33"/>
    <mergeCell ref="A35:B35"/>
    <mergeCell ref="A37:B37"/>
    <mergeCell ref="A30:B30"/>
    <mergeCell ref="A34:B34"/>
    <mergeCell ref="A36:B36"/>
    <mergeCell ref="A23:B23"/>
    <mergeCell ref="A26:B26"/>
    <mergeCell ref="A27:B27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4:B4"/>
    <mergeCell ref="A7:H7"/>
    <mergeCell ref="A73:G74"/>
    <mergeCell ref="A57:D57"/>
    <mergeCell ref="A47:B47"/>
    <mergeCell ref="A68:B68"/>
    <mergeCell ref="A69:B69"/>
    <mergeCell ref="C68:D68"/>
    <mergeCell ref="C69:D69"/>
    <mergeCell ref="A61:D61"/>
    <mergeCell ref="A64:E64"/>
    <mergeCell ref="A65:E65"/>
    <mergeCell ref="A60:D6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2020-03-17T22:34:03Z</cp:lastPrinted>
  <dcterms:created xsi:type="dcterms:W3CDTF">2013-02-18T04:38:06Z</dcterms:created>
  <dcterms:modified xsi:type="dcterms:W3CDTF">2020-03-19T22:54:23Z</dcterms:modified>
</cp:coreProperties>
</file>