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4" i="8" l="1"/>
  <c r="H33" i="8"/>
  <c r="H32" i="8"/>
  <c r="H31" i="8"/>
  <c r="E29" i="8"/>
  <c r="F29" i="8"/>
  <c r="H29" i="8"/>
  <c r="F40" i="8"/>
  <c r="G40" i="8"/>
  <c r="G39" i="8"/>
  <c r="H39" i="8"/>
  <c r="E40" i="8"/>
  <c r="H40" i="8"/>
  <c r="F42" i="8"/>
  <c r="G42" i="8"/>
  <c r="G41" i="8"/>
  <c r="H41" i="8"/>
  <c r="F44" i="8"/>
  <c r="G44" i="8"/>
  <c r="G43" i="8"/>
  <c r="H43" i="8"/>
  <c r="H49" i="8"/>
  <c r="F8" i="8"/>
  <c r="E8" i="8"/>
  <c r="H8" i="8"/>
  <c r="F27" i="8"/>
  <c r="G27" i="8"/>
  <c r="G25" i="8"/>
  <c r="H25" i="8"/>
  <c r="H50" i="8"/>
  <c r="H48" i="8"/>
  <c r="G8" i="8"/>
  <c r="G35" i="8"/>
  <c r="F35" i="8"/>
  <c r="E35" i="8"/>
  <c r="H37" i="8"/>
  <c r="E27" i="8"/>
  <c r="E26" i="8"/>
  <c r="F26" i="8"/>
  <c r="H26" i="8"/>
  <c r="H27" i="8"/>
  <c r="G59" i="8"/>
  <c r="G45" i="8"/>
  <c r="F45" i="8"/>
  <c r="E45" i="8"/>
  <c r="E44" i="8"/>
  <c r="H44" i="8"/>
  <c r="E42" i="8"/>
  <c r="H42" i="8"/>
  <c r="D47" i="8"/>
  <c r="G46" i="8"/>
  <c r="F46" i="8"/>
  <c r="E46" i="8"/>
  <c r="H47" i="8"/>
  <c r="G21" i="8"/>
  <c r="G18" i="8"/>
  <c r="G15" i="8"/>
  <c r="G12" i="8"/>
  <c r="H12" i="8"/>
  <c r="H15" i="8"/>
  <c r="H18" i="8"/>
  <c r="H21" i="8"/>
  <c r="C27" i="8"/>
  <c r="C26" i="8"/>
  <c r="C23" i="8"/>
  <c r="C22" i="8"/>
  <c r="C20" i="8"/>
  <c r="C19" i="8"/>
  <c r="C17" i="8"/>
  <c r="C16" i="8"/>
  <c r="D23" i="8"/>
  <c r="F23" i="8"/>
  <c r="E23" i="8"/>
  <c r="H23" i="8"/>
  <c r="D22" i="8"/>
  <c r="F22" i="8"/>
  <c r="E22" i="8"/>
  <c r="H22" i="8"/>
  <c r="D20" i="8"/>
  <c r="F20" i="8"/>
  <c r="E20" i="8"/>
  <c r="H20" i="8"/>
  <c r="D19" i="8"/>
  <c r="F19" i="8"/>
  <c r="E19" i="8"/>
  <c r="H19" i="8"/>
  <c r="D17" i="8"/>
  <c r="F17" i="8"/>
  <c r="E17" i="8"/>
  <c r="H17" i="8"/>
  <c r="D16" i="8"/>
  <c r="F16" i="8"/>
  <c r="E16" i="8"/>
  <c r="H16" i="8"/>
  <c r="D14" i="8"/>
  <c r="F14" i="8"/>
  <c r="E14" i="8"/>
  <c r="H14" i="8"/>
  <c r="D13" i="8"/>
  <c r="F13" i="8"/>
  <c r="E13" i="8"/>
  <c r="H13" i="8"/>
  <c r="G23" i="8"/>
  <c r="G22" i="8"/>
  <c r="G20" i="8"/>
  <c r="G19" i="8"/>
  <c r="G17" i="8"/>
  <c r="G16" i="8"/>
  <c r="G14" i="8"/>
  <c r="G13" i="8"/>
  <c r="D10" i="8"/>
  <c r="F10" i="8"/>
  <c r="E10" i="8"/>
  <c r="H10" i="8"/>
  <c r="D9" i="8"/>
  <c r="F9" i="8"/>
  <c r="E9" i="8"/>
  <c r="H9" i="8"/>
  <c r="G10" i="8"/>
  <c r="G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Васильева -соглашение
Милюкова
Вокруг света
Фрут</t>
        </r>
      </text>
    </comment>
  </commentList>
</comments>
</file>

<file path=xl/sharedStrings.xml><?xml version="1.0" encoding="utf-8"?>
<sst xmlns="http://schemas.openxmlformats.org/spreadsheetml/2006/main" count="174" uniqueCount="150">
  <si>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</si>
  <si>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</si>
  <si>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</si>
  <si>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</si>
  <si>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</si>
  <si>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</si>
  <si>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</si>
  <si>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</si>
  <si>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</si>
  <si>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</si>
  <si>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</si>
  <si>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</si>
  <si>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</si>
  <si>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</si>
  <si>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</si>
  <si>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</si>
  <si>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</si>
  <si>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</si>
  <si>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</si>
  <si>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</si>
  <si>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</si>
  <si>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</si>
  <si>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</si>
  <si>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</si>
  <si>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</si>
  <si>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</si>
  <si>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</si>
  <si>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</si>
  <si>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</si>
  <si>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</si>
  <si>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</si>
  <si>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</si>
  <si>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</si>
  <si>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</si>
  <si>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</si>
  <si>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</si>
  <si>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</si>
  <si>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</si>
  <si>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</si>
  <si>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</si>
  <si>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</si>
  <si>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</si>
  <si>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</si>
  <si>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</si>
  <si>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</si>
  <si>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</si>
  <si>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</si>
  <si>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</si>
  <si>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</si>
  <si>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</si>
  <si>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</si>
  <si>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</si>
  <si>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</si>
  <si>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</si>
  <si>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</si>
  <si>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</si>
  <si>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</si>
  <si>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</si>
  <si>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</si>
  <si>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</si>
  <si>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</si>
  <si>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</si>
  <si>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</si>
  <si>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</si>
  <si>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</si>
  <si>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</si>
  <si>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</si>
  <si>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</si>
  <si>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</si>
  <si>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</si>
  <si>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</si>
  <si>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</si>
  <si>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</si>
  <si>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</si>
  <si>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</si>
  <si>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</si>
  <si>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</si>
  <si>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</si>
  <si>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</si>
  <si>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</si>
  <si>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</si>
  <si>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</si>
  <si>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</si>
  <si>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</si>
  <si>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</si>
  <si>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</si>
  <si>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</si>
  <si>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</si>
  <si>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</si>
  <si>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</si>
  <si>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</si>
  <si>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</si>
  <si>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</si>
  <si>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</si>
  <si>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</si>
  <si>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</si>
  <si>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</si>
  <si>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</si>
  <si>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</si>
  <si>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</si>
  <si>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</si>
  <si>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</si>
  <si>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</si>
  <si>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</si>
  <si>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</si>
  <si>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</si>
  <si>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1.Сведения об Управляющей компании Ленинского района-2</t>
  </si>
  <si>
    <t xml:space="preserve"> ООО "Управляющая компания Ленинского района-2"</t>
  </si>
  <si>
    <t>от 30.07.2007г. Серия 25 № 002827453</t>
  </si>
  <si>
    <t>Часть 4</t>
  </si>
  <si>
    <t>№ 28  по ул. Уборевича</t>
  </si>
  <si>
    <t>01.07.2009г.</t>
  </si>
  <si>
    <t>Уборевича, 28</t>
  </si>
  <si>
    <t>Ленинского района-2"</t>
  </si>
  <si>
    <t>ул. Тунгусская, 8</t>
  </si>
  <si>
    <t>ООО "Комфорт"</t>
  </si>
  <si>
    <t>2-260-343</t>
  </si>
  <si>
    <t>ИТОГО ПО ДОМУ:</t>
  </si>
  <si>
    <t>ПРОЧИЕ:</t>
  </si>
  <si>
    <t>ИТОГО ПО ПРОЧИМ УСЛУГАМ:</t>
  </si>
  <si>
    <t>Колличество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</si>
  <si>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</si>
  <si>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</si>
  <si>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</si>
  <si>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</si>
  <si>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</si>
  <si>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Текущий ремонт коммуникаций, проходящих через нежилые помещения</t>
  </si>
  <si>
    <t>5. Реклама в подъездах, ООО Правильный формат</t>
  </si>
  <si>
    <t>ООО " Восток Мегаполис "</t>
  </si>
  <si>
    <t>215,40 м2</t>
  </si>
  <si>
    <t>6. Телекоммуникации на общедомовом имуществе. Ростелеком</t>
  </si>
  <si>
    <t>исполнил</t>
  </si>
  <si>
    <t>сумма, т.р.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</si>
  <si>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</si>
  <si>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</si>
  <si>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</si>
  <si>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</si>
  <si>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</si>
  <si>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</si>
  <si>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района-2"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</si>
  <si>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</si>
  <si>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</si>
  <si>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</si>
  <si>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</si>
  <si>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 xml:space="preserve">4352,0 м2 </t>
  </si>
  <si>
    <t>1165,8 м2</t>
  </si>
  <si>
    <t>3. Перечень работ, выполненных по статье " текущий ремонт"  в 2018 году.</t>
  </si>
  <si>
    <t>План по статье "текущий ремонт" на 2019 год</t>
  </si>
  <si>
    <t>Предложение Управляющей компании - восстановление работы полотенцесушителей по стоякам квартир 58,60 . Частичный ремонт кровли. Проведение необходимых работ возможно за счет дополнительного сбора средств на основании решения общего собрания.</t>
  </si>
  <si>
    <t>ИСХ   №  16/03 от 13.03.2019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</si>
</sst>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11" fillId="0" borderId="1" xfId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6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2" fillId="2" borderId="0" xfId="0" applyFont="1" applyFill="1"/>
    <xf numFmtId="2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2" fontId="0" fillId="2" borderId="0" xfId="0" applyNumberFormat="1" applyFill="1" applyBorder="1" applyAlignment="1"/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0" fillId="2" borderId="5" xfId="0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/>
    <xf numFmtId="0" fontId="3" fillId="2" borderId="2" xfId="0" applyFont="1" applyFill="1" applyBorder="1" applyAlignment="1"/>
    <xf numFmtId="0" fontId="0" fillId="0" borderId="6" xfId="0" applyBorder="1" applyAlignment="1"/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B4" sqref="A4:XFD4"/>
    </sheetView>
  </sheetViews>
  <sheetFormatPr defaultRowHeight="15" x14ac:dyDescent="0.25"/>
  <cols>
    <col min="1" max="1" width="3" customWidth="1"/>
    <col min="2" max="2" width="27.7109375" customWidth="1"/>
    <col min="3" max="3" width="22.42578125" customWidth="1"/>
    <col min="4" max="4" width="26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110</v>
      </c>
    </row>
    <row r="4" spans="1:4" ht="14.25" customHeight="1" x14ac:dyDescent="0.25">
      <c r="A4" s="21" t="s">
        <v>149</v>
      </c>
      <c r="B4" s="49"/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106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107</v>
      </c>
      <c r="D8" s="10"/>
    </row>
    <row r="9" spans="1:4" s="3" customFormat="1" ht="12" customHeight="1" x14ac:dyDescent="0.25">
      <c r="A9" s="12" t="s">
        <v>1</v>
      </c>
      <c r="B9" s="13" t="s">
        <v>11</v>
      </c>
      <c r="C9" s="142" t="s">
        <v>12</v>
      </c>
      <c r="D9" s="143"/>
    </row>
    <row r="10" spans="1:4" s="3" customFormat="1" ht="24" customHeight="1" x14ac:dyDescent="0.25">
      <c r="A10" s="12" t="s">
        <v>2</v>
      </c>
      <c r="B10" s="14" t="s">
        <v>13</v>
      </c>
      <c r="C10" s="144" t="s">
        <v>108</v>
      </c>
      <c r="D10" s="141"/>
    </row>
    <row r="11" spans="1:4" s="3" customFormat="1" ht="15" customHeight="1" x14ac:dyDescent="0.25">
      <c r="A11" s="12" t="s">
        <v>3</v>
      </c>
      <c r="B11" s="13" t="s">
        <v>14</v>
      </c>
      <c r="C11" s="142" t="s">
        <v>15</v>
      </c>
      <c r="D11" s="143"/>
    </row>
    <row r="12" spans="1:4" s="3" customFormat="1" ht="17.25" customHeight="1" x14ac:dyDescent="0.25">
      <c r="A12" s="145">
        <v>5</v>
      </c>
      <c r="B12" s="145" t="s">
        <v>90</v>
      </c>
      <c r="C12" s="36" t="s">
        <v>91</v>
      </c>
      <c r="D12" s="37" t="s">
        <v>92</v>
      </c>
    </row>
    <row r="13" spans="1:4" s="3" customFormat="1" ht="14.25" customHeight="1" x14ac:dyDescent="0.25">
      <c r="A13" s="145"/>
      <c r="B13" s="145"/>
      <c r="C13" s="36" t="s">
        <v>93</v>
      </c>
      <c r="D13" s="37" t="s">
        <v>94</v>
      </c>
    </row>
    <row r="14" spans="1:4" s="3" customFormat="1" x14ac:dyDescent="0.25">
      <c r="A14" s="145"/>
      <c r="B14" s="145"/>
      <c r="C14" s="36" t="s">
        <v>95</v>
      </c>
      <c r="D14" s="37" t="s">
        <v>96</v>
      </c>
    </row>
    <row r="15" spans="1:4" s="3" customFormat="1" ht="16.5" customHeight="1" x14ac:dyDescent="0.25">
      <c r="A15" s="145"/>
      <c r="B15" s="145"/>
      <c r="C15" s="36" t="s">
        <v>97</v>
      </c>
      <c r="D15" s="37" t="s">
        <v>98</v>
      </c>
    </row>
    <row r="16" spans="1:4" s="3" customFormat="1" ht="16.5" customHeight="1" x14ac:dyDescent="0.25">
      <c r="A16" s="145"/>
      <c r="B16" s="145"/>
      <c r="C16" s="36" t="s">
        <v>99</v>
      </c>
      <c r="D16" s="37" t="s">
        <v>100</v>
      </c>
    </row>
    <row r="17" spans="1:4" s="5" customFormat="1" ht="15.75" customHeight="1" x14ac:dyDescent="0.25">
      <c r="A17" s="145"/>
      <c r="B17" s="145"/>
      <c r="C17" s="36" t="s">
        <v>101</v>
      </c>
      <c r="D17" s="37" t="s">
        <v>102</v>
      </c>
    </row>
    <row r="18" spans="1:4" s="5" customFormat="1" ht="15.75" customHeight="1" x14ac:dyDescent="0.25">
      <c r="A18" s="145"/>
      <c r="B18" s="145"/>
      <c r="C18" s="38" t="s">
        <v>103</v>
      </c>
      <c r="D18" s="37" t="s">
        <v>104</v>
      </c>
    </row>
    <row r="19" spans="1:4" ht="21.75" customHeight="1" x14ac:dyDescent="0.25">
      <c r="A19" s="12" t="s">
        <v>4</v>
      </c>
      <c r="B19" s="13" t="s">
        <v>16</v>
      </c>
      <c r="C19" s="146" t="s">
        <v>88</v>
      </c>
      <c r="D19" s="147"/>
    </row>
    <row r="20" spans="1:4" s="5" customFormat="1" ht="28.5" customHeight="1" x14ac:dyDescent="0.25">
      <c r="A20" s="12" t="s">
        <v>5</v>
      </c>
      <c r="B20" s="13" t="s">
        <v>17</v>
      </c>
      <c r="C20" s="148" t="s">
        <v>52</v>
      </c>
      <c r="D20" s="149"/>
    </row>
    <row r="21" spans="1:4" s="5" customFormat="1" ht="15" customHeight="1" x14ac:dyDescent="0.25">
      <c r="A21" s="12" t="s">
        <v>6</v>
      </c>
      <c r="B21" s="13" t="s">
        <v>18</v>
      </c>
      <c r="C21" s="144" t="s">
        <v>19</v>
      </c>
      <c r="D21" s="150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9" t="s">
        <v>23</v>
      </c>
    </row>
    <row r="26" spans="1:4" ht="24" customHeight="1" x14ac:dyDescent="0.25">
      <c r="A26" s="151" t="s">
        <v>26</v>
      </c>
      <c r="B26" s="152"/>
      <c r="C26" s="152"/>
      <c r="D26" s="153"/>
    </row>
    <row r="27" spans="1:4" ht="12" customHeight="1" x14ac:dyDescent="0.25">
      <c r="A27" s="34"/>
      <c r="B27" s="35"/>
      <c r="C27" s="35"/>
      <c r="D27" s="42"/>
    </row>
    <row r="28" spans="1:4" ht="13.5" customHeight="1" x14ac:dyDescent="0.25">
      <c r="A28" s="7">
        <v>1</v>
      </c>
      <c r="B28" s="6" t="s">
        <v>105</v>
      </c>
      <c r="C28" s="6" t="s">
        <v>24</v>
      </c>
      <c r="D28" s="6" t="s">
        <v>25</v>
      </c>
    </row>
    <row r="29" spans="1:4" x14ac:dyDescent="0.25">
      <c r="A29" s="19" t="s">
        <v>27</v>
      </c>
      <c r="B29" s="18"/>
      <c r="C29" s="18"/>
      <c r="D29" s="18"/>
    </row>
    <row r="30" spans="1:4" x14ac:dyDescent="0.25">
      <c r="A30" s="7">
        <v>1</v>
      </c>
      <c r="B30" s="6" t="s">
        <v>115</v>
      </c>
      <c r="C30" s="6" t="s">
        <v>24</v>
      </c>
      <c r="D30" s="6" t="s">
        <v>116</v>
      </c>
    </row>
    <row r="31" spans="1:4" x14ac:dyDescent="0.25">
      <c r="A31" s="19" t="s">
        <v>39</v>
      </c>
      <c r="B31" s="18"/>
      <c r="C31" s="18"/>
      <c r="D31" s="18"/>
    </row>
    <row r="32" spans="1:4" x14ac:dyDescent="0.25">
      <c r="A32" s="19" t="s">
        <v>40</v>
      </c>
      <c r="B32" s="18"/>
      <c r="C32" s="18"/>
      <c r="D32" s="18"/>
    </row>
    <row r="33" spans="1:4" x14ac:dyDescent="0.25">
      <c r="A33" s="7">
        <v>1</v>
      </c>
      <c r="B33" s="6" t="s">
        <v>128</v>
      </c>
      <c r="C33" s="6" t="s">
        <v>114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ht="11.25" customHeight="1" x14ac:dyDescent="0.25">
      <c r="A36" s="27"/>
      <c r="B36" s="11"/>
      <c r="C36" s="11"/>
      <c r="D36" s="11"/>
    </row>
    <row r="37" spans="1:4" x14ac:dyDescent="0.25">
      <c r="A37" s="4" t="s">
        <v>47</v>
      </c>
      <c r="B37" s="18"/>
      <c r="C37" s="18"/>
      <c r="D37" s="18"/>
    </row>
    <row r="38" spans="1:4" x14ac:dyDescent="0.25">
      <c r="A38" s="7">
        <v>1</v>
      </c>
      <c r="B38" s="6" t="s">
        <v>31</v>
      </c>
      <c r="C38" s="138">
        <v>1975</v>
      </c>
      <c r="D38" s="139"/>
    </row>
    <row r="39" spans="1:4" ht="15" customHeight="1" x14ac:dyDescent="0.25">
      <c r="A39" s="7">
        <v>2</v>
      </c>
      <c r="B39" s="6" t="s">
        <v>33</v>
      </c>
      <c r="C39" s="138">
        <v>5</v>
      </c>
      <c r="D39" s="139"/>
    </row>
    <row r="40" spans="1:4" x14ac:dyDescent="0.25">
      <c r="A40" s="7">
        <v>3</v>
      </c>
      <c r="B40" s="6" t="s">
        <v>34</v>
      </c>
      <c r="C40" s="138">
        <v>4</v>
      </c>
      <c r="D40" s="139"/>
    </row>
    <row r="41" spans="1:4" x14ac:dyDescent="0.25">
      <c r="A41" s="7">
        <v>4</v>
      </c>
      <c r="B41" s="6" t="s">
        <v>32</v>
      </c>
      <c r="C41" s="138" t="s">
        <v>53</v>
      </c>
      <c r="D41" s="139"/>
    </row>
    <row r="42" spans="1:4" ht="15" customHeight="1" x14ac:dyDescent="0.25">
      <c r="A42" s="7">
        <v>5</v>
      </c>
      <c r="B42" s="6" t="s">
        <v>35</v>
      </c>
      <c r="C42" s="138" t="s">
        <v>53</v>
      </c>
      <c r="D42" s="139"/>
    </row>
    <row r="43" spans="1:4" x14ac:dyDescent="0.25">
      <c r="A43" s="7">
        <v>6</v>
      </c>
      <c r="B43" s="6" t="s">
        <v>36</v>
      </c>
      <c r="C43" s="138" t="s">
        <v>144</v>
      </c>
      <c r="D43" s="139"/>
    </row>
    <row r="44" spans="1:4" x14ac:dyDescent="0.25">
      <c r="A44" s="7">
        <v>7</v>
      </c>
      <c r="B44" s="6" t="s">
        <v>37</v>
      </c>
      <c r="C44" s="138" t="s">
        <v>129</v>
      </c>
      <c r="D44" s="139"/>
    </row>
    <row r="45" spans="1:4" x14ac:dyDescent="0.25">
      <c r="A45" s="7">
        <v>8</v>
      </c>
      <c r="B45" s="6" t="s">
        <v>38</v>
      </c>
      <c r="C45" s="138" t="s">
        <v>145</v>
      </c>
      <c r="D45" s="139"/>
    </row>
    <row r="46" spans="1:4" x14ac:dyDescent="0.25">
      <c r="A46" s="7">
        <v>9</v>
      </c>
      <c r="B46" s="6" t="s">
        <v>120</v>
      </c>
      <c r="C46" s="138">
        <v>149</v>
      </c>
      <c r="D46" s="141"/>
    </row>
    <row r="47" spans="1:4" x14ac:dyDescent="0.25">
      <c r="A47" s="7">
        <v>10</v>
      </c>
      <c r="B47" s="6" t="s">
        <v>87</v>
      </c>
      <c r="C47" s="140" t="s">
        <v>111</v>
      </c>
      <c r="D47" s="139"/>
    </row>
    <row r="48" spans="1:4" x14ac:dyDescent="0.25">
      <c r="A48" s="4"/>
    </row>
    <row r="49" spans="1:4" x14ac:dyDescent="0.25">
      <c r="A49" s="4"/>
    </row>
    <row r="51" spans="1:4" x14ac:dyDescent="0.25">
      <c r="A51" s="39"/>
      <c r="B51" s="39"/>
      <c r="C51" s="30"/>
      <c r="D51" s="40"/>
    </row>
    <row r="52" spans="1:4" x14ac:dyDescent="0.25">
      <c r="A52" s="39"/>
      <c r="B52" s="39"/>
      <c r="C52" s="30"/>
      <c r="D52" s="40"/>
    </row>
    <row r="53" spans="1:4" x14ac:dyDescent="0.25">
      <c r="A53" s="39"/>
      <c r="B53" s="39"/>
      <c r="C53" s="30"/>
      <c r="D53" s="40"/>
    </row>
    <row r="54" spans="1:4" x14ac:dyDescent="0.25">
      <c r="A54" s="39"/>
      <c r="B54" s="39"/>
      <c r="C54" s="30"/>
      <c r="D54" s="40"/>
    </row>
    <row r="55" spans="1:4" x14ac:dyDescent="0.25">
      <c r="A55" s="39"/>
      <c r="B55" s="39"/>
      <c r="C55" s="29"/>
      <c r="D55" s="40"/>
    </row>
    <row r="56" spans="1:4" x14ac:dyDescent="0.25">
      <c r="A56" s="39"/>
      <c r="B56" s="39"/>
      <c r="C56" s="41"/>
      <c r="D56" s="40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2"/>
  <sheetViews>
    <sheetView topLeftCell="A22" workbookViewId="0">
      <selection activeCell="G75" sqref="G75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32" customWidth="1"/>
    <col min="4" max="4" width="8.28515625" style="33" customWidth="1"/>
    <col min="5" max="5" width="9" style="31" customWidth="1"/>
    <col min="6" max="6" width="9.7109375" style="43" customWidth="1"/>
    <col min="7" max="7" width="11.7109375" style="43" customWidth="1"/>
    <col min="8" max="8" width="10.85546875" style="28" customWidth="1"/>
  </cols>
  <sheetData>
    <row r="1" spans="1:26" x14ac:dyDescent="0.25">
      <c r="A1" s="50" t="s">
        <v>121</v>
      </c>
      <c r="B1" s="51"/>
      <c r="C1" s="45"/>
      <c r="D1" s="45"/>
      <c r="E1" s="51"/>
      <c r="F1" s="51"/>
      <c r="G1" s="45"/>
      <c r="H1" s="5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25">
      <c r="A2" s="50" t="s">
        <v>140</v>
      </c>
      <c r="B2" s="51"/>
      <c r="C2" s="45"/>
      <c r="D2" s="45"/>
      <c r="E2" s="51"/>
      <c r="F2" s="51"/>
      <c r="G2" s="45"/>
      <c r="H2" s="52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1" customHeight="1" x14ac:dyDescent="0.25">
      <c r="A3" s="175" t="s">
        <v>141</v>
      </c>
      <c r="B3" s="175"/>
      <c r="C3" s="53"/>
      <c r="D3" s="54">
        <v>-1372.76</v>
      </c>
      <c r="E3" s="55"/>
      <c r="F3" s="56"/>
      <c r="G3" s="56"/>
      <c r="H3" s="57"/>
      <c r="I3" s="48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 x14ac:dyDescent="0.25">
      <c r="A4" s="175" t="s">
        <v>122</v>
      </c>
      <c r="B4" s="167"/>
      <c r="C4" s="53"/>
      <c r="D4" s="54">
        <v>94.86</v>
      </c>
      <c r="E4" s="55"/>
      <c r="F4" s="56"/>
      <c r="G4" s="56"/>
      <c r="H4" s="58"/>
      <c r="I4" s="48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 x14ac:dyDescent="0.25">
      <c r="A5" s="175" t="s">
        <v>123</v>
      </c>
      <c r="B5" s="167"/>
      <c r="C5" s="53"/>
      <c r="D5" s="54">
        <v>-1467.61</v>
      </c>
      <c r="E5" s="55"/>
      <c r="F5" s="56"/>
      <c r="G5" s="56"/>
      <c r="H5" s="57"/>
      <c r="I5" s="4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x14ac:dyDescent="0.25">
      <c r="A6" s="185" t="s">
        <v>142</v>
      </c>
      <c r="B6" s="186"/>
      <c r="C6" s="186"/>
      <c r="D6" s="186"/>
      <c r="E6" s="186"/>
      <c r="F6" s="186"/>
      <c r="G6" s="186"/>
      <c r="H6" s="187"/>
      <c r="I6" s="48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56.25" customHeight="1" x14ac:dyDescent="0.25">
      <c r="A7" s="176" t="s">
        <v>59</v>
      </c>
      <c r="B7" s="170"/>
      <c r="C7" s="59" t="s">
        <v>60</v>
      </c>
      <c r="D7" s="60" t="s">
        <v>61</v>
      </c>
      <c r="E7" s="61" t="s">
        <v>62</v>
      </c>
      <c r="F7" s="62" t="s">
        <v>63</v>
      </c>
      <c r="G7" s="63" t="s">
        <v>64</v>
      </c>
      <c r="H7" s="62" t="s">
        <v>65</v>
      </c>
    </row>
    <row r="8" spans="1:26" ht="17.25" customHeight="1" x14ac:dyDescent="0.25">
      <c r="A8" s="176" t="s">
        <v>66</v>
      </c>
      <c r="B8" s="177"/>
      <c r="C8" s="56">
        <v>15.83</v>
      </c>
      <c r="D8" s="55">
        <v>-91.66</v>
      </c>
      <c r="E8" s="56">
        <f>E12+E15+E18+E21</f>
        <v>824.77</v>
      </c>
      <c r="F8" s="64">
        <f>F12+F15+F18+F21</f>
        <v>837.57</v>
      </c>
      <c r="G8" s="64">
        <f>F8</f>
        <v>837.57</v>
      </c>
      <c r="H8" s="55">
        <f>F8-E8+D8</f>
        <v>-78.859999999999928</v>
      </c>
    </row>
    <row r="9" spans="1:26" x14ac:dyDescent="0.25">
      <c r="A9" s="65" t="s">
        <v>67</v>
      </c>
      <c r="B9" s="66"/>
      <c r="C9" s="67">
        <f>C8-C10</f>
        <v>14.247</v>
      </c>
      <c r="D9" s="68">
        <f>D8-D10</f>
        <v>-82.494</v>
      </c>
      <c r="E9" s="68">
        <f t="shared" ref="E9:G9" si="0">E8-E10</f>
        <v>742.29300000000001</v>
      </c>
      <c r="F9" s="68">
        <f t="shared" si="0"/>
        <v>753.8130000000001</v>
      </c>
      <c r="G9" s="68">
        <f t="shared" si="0"/>
        <v>753.8130000000001</v>
      </c>
      <c r="H9" s="68">
        <f>F9-E9+D9</f>
        <v>-70.973999999999904</v>
      </c>
    </row>
    <row r="10" spans="1:26" x14ac:dyDescent="0.25">
      <c r="A10" s="164" t="s">
        <v>68</v>
      </c>
      <c r="B10" s="171"/>
      <c r="C10" s="67">
        <f>C8*10%</f>
        <v>1.5830000000000002</v>
      </c>
      <c r="D10" s="68">
        <f>D8*10%</f>
        <v>-9.1660000000000004</v>
      </c>
      <c r="E10" s="67">
        <f>E8*10%</f>
        <v>82.477000000000004</v>
      </c>
      <c r="F10" s="67">
        <f>F8*10%</f>
        <v>83.757000000000005</v>
      </c>
      <c r="G10" s="67">
        <f>G8*10%</f>
        <v>83.757000000000005</v>
      </c>
      <c r="H10" s="68">
        <f>F10-E10+D10</f>
        <v>-7.8859999999999992</v>
      </c>
    </row>
    <row r="11" spans="1:26" ht="12.75" customHeight="1" x14ac:dyDescent="0.25">
      <c r="A11" s="178" t="s">
        <v>69</v>
      </c>
      <c r="B11" s="179"/>
      <c r="C11" s="179"/>
      <c r="D11" s="179"/>
      <c r="E11" s="179"/>
      <c r="F11" s="179"/>
      <c r="G11" s="179"/>
      <c r="H11" s="177"/>
    </row>
    <row r="12" spans="1:26" x14ac:dyDescent="0.25">
      <c r="A12" s="180" t="s">
        <v>49</v>
      </c>
      <c r="B12" s="181"/>
      <c r="C12" s="56">
        <v>5.65</v>
      </c>
      <c r="D12" s="68">
        <v>-34.5</v>
      </c>
      <c r="E12" s="67">
        <v>294.93</v>
      </c>
      <c r="F12" s="69">
        <v>300.58</v>
      </c>
      <c r="G12" s="69">
        <f>F12</f>
        <v>300.58</v>
      </c>
      <c r="H12" s="68">
        <f>F12-E12+D12</f>
        <v>-28.850000000000023</v>
      </c>
      <c r="J12" s="33"/>
    </row>
    <row r="13" spans="1:26" x14ac:dyDescent="0.25">
      <c r="A13" s="65" t="s">
        <v>67</v>
      </c>
      <c r="B13" s="66"/>
      <c r="C13" s="67">
        <f>C12-C14</f>
        <v>5.085</v>
      </c>
      <c r="D13" s="68">
        <f>D12-D14</f>
        <v>-31.05</v>
      </c>
      <c r="E13" s="68">
        <f t="shared" ref="E13:G13" si="1">E12-E14</f>
        <v>265.43700000000001</v>
      </c>
      <c r="F13" s="68">
        <f t="shared" si="1"/>
        <v>270.52199999999999</v>
      </c>
      <c r="G13" s="68">
        <f t="shared" si="1"/>
        <v>270.52199999999999</v>
      </c>
      <c r="H13" s="68">
        <f t="shared" ref="H13:H23" si="2">F13-E13+D13</f>
        <v>-25.965000000000021</v>
      </c>
      <c r="J13" s="44"/>
    </row>
    <row r="14" spans="1:26" x14ac:dyDescent="0.25">
      <c r="A14" s="164" t="s">
        <v>68</v>
      </c>
      <c r="B14" s="171"/>
      <c r="C14" s="67">
        <f>C12*10%</f>
        <v>0.56500000000000006</v>
      </c>
      <c r="D14" s="68">
        <f>D12*10%</f>
        <v>-3.45</v>
      </c>
      <c r="E14" s="68">
        <f t="shared" ref="E14:F14" si="3">E12*10%</f>
        <v>29.493000000000002</v>
      </c>
      <c r="F14" s="68">
        <f t="shared" si="3"/>
        <v>30.058</v>
      </c>
      <c r="G14" s="68">
        <f t="shared" ref="G14" si="4">G12*10%</f>
        <v>30.058</v>
      </c>
      <c r="H14" s="68">
        <f t="shared" si="2"/>
        <v>-2.8850000000000025</v>
      </c>
    </row>
    <row r="15" spans="1:26" ht="23.25" customHeight="1" x14ac:dyDescent="0.25">
      <c r="A15" s="180" t="s">
        <v>41</v>
      </c>
      <c r="B15" s="181"/>
      <c r="C15" s="56">
        <v>3.45</v>
      </c>
      <c r="D15" s="68">
        <v>-21.01</v>
      </c>
      <c r="E15" s="67">
        <v>180.09</v>
      </c>
      <c r="F15" s="69">
        <v>183.54</v>
      </c>
      <c r="G15" s="69">
        <f>F15</f>
        <v>183.54</v>
      </c>
      <c r="H15" s="68">
        <f t="shared" si="2"/>
        <v>-17.560000000000013</v>
      </c>
      <c r="J15" s="33"/>
    </row>
    <row r="16" spans="1:26" x14ac:dyDescent="0.25">
      <c r="A16" s="65" t="s">
        <v>67</v>
      </c>
      <c r="B16" s="66"/>
      <c r="C16" s="67">
        <f>C15-C17</f>
        <v>3.105</v>
      </c>
      <c r="D16" s="68">
        <f>D15-D17</f>
        <v>-18.909000000000002</v>
      </c>
      <c r="E16" s="68">
        <f t="shared" ref="E16:G16" si="5">E15-E17</f>
        <v>162.08100000000002</v>
      </c>
      <c r="F16" s="68">
        <f t="shared" si="5"/>
        <v>165.18599999999998</v>
      </c>
      <c r="G16" s="68">
        <f t="shared" si="5"/>
        <v>165.18599999999998</v>
      </c>
      <c r="H16" s="68">
        <f t="shared" si="2"/>
        <v>-15.804000000000041</v>
      </c>
    </row>
    <row r="17" spans="1:8" ht="15" customHeight="1" x14ac:dyDescent="0.25">
      <c r="A17" s="164" t="s">
        <v>68</v>
      </c>
      <c r="B17" s="171"/>
      <c r="C17" s="67">
        <f>C15*10%</f>
        <v>0.34500000000000003</v>
      </c>
      <c r="D17" s="68">
        <f>D15*10%</f>
        <v>-2.1010000000000004</v>
      </c>
      <c r="E17" s="68">
        <f t="shared" ref="E17:F17" si="6">E15*10%</f>
        <v>18.009</v>
      </c>
      <c r="F17" s="68">
        <f t="shared" si="6"/>
        <v>18.353999999999999</v>
      </c>
      <c r="G17" s="68">
        <f t="shared" ref="G17" si="7">G15*10%</f>
        <v>18.353999999999999</v>
      </c>
      <c r="H17" s="68">
        <f t="shared" si="2"/>
        <v>-1.7560000000000016</v>
      </c>
    </row>
    <row r="18" spans="1:8" ht="16.5" customHeight="1" x14ac:dyDescent="0.25">
      <c r="A18" s="180" t="s">
        <v>50</v>
      </c>
      <c r="B18" s="181"/>
      <c r="C18" s="59">
        <v>2.37</v>
      </c>
      <c r="D18" s="68">
        <v>-14.42</v>
      </c>
      <c r="E18" s="67">
        <v>123.72</v>
      </c>
      <c r="F18" s="69">
        <v>126.08</v>
      </c>
      <c r="G18" s="69">
        <f>F18</f>
        <v>126.08</v>
      </c>
      <c r="H18" s="68">
        <f t="shared" si="2"/>
        <v>-12.06</v>
      </c>
    </row>
    <row r="19" spans="1:8" ht="13.5" customHeight="1" x14ac:dyDescent="0.25">
      <c r="A19" s="65" t="s">
        <v>67</v>
      </c>
      <c r="B19" s="66"/>
      <c r="C19" s="67">
        <f>C18-C20</f>
        <v>2.133</v>
      </c>
      <c r="D19" s="68">
        <f>D18-D20</f>
        <v>-12.978</v>
      </c>
      <c r="E19" s="68">
        <f t="shared" ref="E19:G19" si="8">E18-E20</f>
        <v>111.348</v>
      </c>
      <c r="F19" s="68">
        <f t="shared" si="8"/>
        <v>113.47199999999999</v>
      </c>
      <c r="G19" s="68">
        <f t="shared" si="8"/>
        <v>113.47199999999999</v>
      </c>
      <c r="H19" s="68">
        <f t="shared" si="2"/>
        <v>-10.854000000000005</v>
      </c>
    </row>
    <row r="20" spans="1:8" ht="12.75" customHeight="1" x14ac:dyDescent="0.25">
      <c r="A20" s="164" t="s">
        <v>68</v>
      </c>
      <c r="B20" s="171"/>
      <c r="C20" s="67">
        <f>C18*10%</f>
        <v>0.23700000000000002</v>
      </c>
      <c r="D20" s="68">
        <f>D18*10%</f>
        <v>-1.4420000000000002</v>
      </c>
      <c r="E20" s="68">
        <f t="shared" ref="E20:F20" si="9">E18*10%</f>
        <v>12.372</v>
      </c>
      <c r="F20" s="68">
        <f t="shared" si="9"/>
        <v>12.608000000000001</v>
      </c>
      <c r="G20" s="68">
        <f t="shared" ref="G20" si="10">G18*10%</f>
        <v>12.608000000000001</v>
      </c>
      <c r="H20" s="68">
        <f t="shared" si="2"/>
        <v>-1.2059999999999995</v>
      </c>
    </row>
    <row r="21" spans="1:8" ht="14.25" customHeight="1" x14ac:dyDescent="0.25">
      <c r="A21" s="70" t="s">
        <v>89</v>
      </c>
      <c r="B21" s="71"/>
      <c r="C21" s="56">
        <v>4.3600000000000003</v>
      </c>
      <c r="D21" s="68">
        <v>-21.73</v>
      </c>
      <c r="E21" s="67">
        <v>226.03</v>
      </c>
      <c r="F21" s="69">
        <v>227.37</v>
      </c>
      <c r="G21" s="69">
        <f>F21</f>
        <v>227.37</v>
      </c>
      <c r="H21" s="68">
        <f t="shared" si="2"/>
        <v>-20.389999999999997</v>
      </c>
    </row>
    <row r="22" spans="1:8" ht="14.25" customHeight="1" x14ac:dyDescent="0.25">
      <c r="A22" s="65" t="s">
        <v>67</v>
      </c>
      <c r="B22" s="66"/>
      <c r="C22" s="67">
        <f>C21-C23</f>
        <v>3.9240000000000004</v>
      </c>
      <c r="D22" s="68">
        <f>D21-D23</f>
        <v>-19.557000000000002</v>
      </c>
      <c r="E22" s="68">
        <f t="shared" ref="E22:G22" si="11">E21-E23</f>
        <v>203.42699999999999</v>
      </c>
      <c r="F22" s="68">
        <f t="shared" si="11"/>
        <v>204.63300000000001</v>
      </c>
      <c r="G22" s="68">
        <f t="shared" si="11"/>
        <v>204.63300000000001</v>
      </c>
      <c r="H22" s="68">
        <f t="shared" si="2"/>
        <v>-18.350999999999985</v>
      </c>
    </row>
    <row r="23" spans="1:8" x14ac:dyDescent="0.25">
      <c r="A23" s="164" t="s">
        <v>68</v>
      </c>
      <c r="B23" s="171"/>
      <c r="C23" s="67">
        <f>C21*10%</f>
        <v>0.43600000000000005</v>
      </c>
      <c r="D23" s="68">
        <f>D21*10%</f>
        <v>-2.173</v>
      </c>
      <c r="E23" s="68">
        <f t="shared" ref="E23:F23" si="12">E21*10%</f>
        <v>22.603000000000002</v>
      </c>
      <c r="F23" s="68">
        <f t="shared" si="12"/>
        <v>22.737000000000002</v>
      </c>
      <c r="G23" s="68">
        <f t="shared" ref="G23" si="13">G21*10%</f>
        <v>22.737000000000002</v>
      </c>
      <c r="H23" s="68">
        <f t="shared" si="2"/>
        <v>-2.0389999999999997</v>
      </c>
    </row>
    <row r="24" spans="1:8" ht="7.5" customHeight="1" x14ac:dyDescent="0.25">
      <c r="A24" s="72"/>
      <c r="B24" s="73"/>
      <c r="C24" s="67"/>
      <c r="D24" s="68"/>
      <c r="E24" s="67"/>
      <c r="F24" s="69"/>
      <c r="G24" s="72"/>
      <c r="H24" s="69"/>
    </row>
    <row r="25" spans="1:8" ht="15.75" customHeight="1" x14ac:dyDescent="0.25">
      <c r="A25" s="176" t="s">
        <v>42</v>
      </c>
      <c r="B25" s="177"/>
      <c r="C25" s="56">
        <v>5.29</v>
      </c>
      <c r="D25" s="55">
        <v>-1375.81</v>
      </c>
      <c r="E25" s="56">
        <v>276.14</v>
      </c>
      <c r="F25" s="56">
        <v>281.42</v>
      </c>
      <c r="G25" s="87">
        <f>G26+G27</f>
        <v>28.142000000000003</v>
      </c>
      <c r="H25" s="55">
        <f>F25-E25-G25+D25+F25</f>
        <v>-1117.252</v>
      </c>
    </row>
    <row r="26" spans="1:8" ht="15" customHeight="1" x14ac:dyDescent="0.25">
      <c r="A26" s="75" t="s">
        <v>70</v>
      </c>
      <c r="B26" s="76"/>
      <c r="C26" s="56">
        <f>C25-C27</f>
        <v>4.7610000000000001</v>
      </c>
      <c r="D26" s="55">
        <v>-1337.11</v>
      </c>
      <c r="E26" s="56">
        <f>E25-E27</f>
        <v>248.52599999999998</v>
      </c>
      <c r="F26" s="56">
        <f>F25-F27</f>
        <v>253.27800000000002</v>
      </c>
      <c r="G26" s="77">
        <v>0</v>
      </c>
      <c r="H26" s="55">
        <f t="shared" ref="H26:H27" si="14">F26-E26-G26+D26+F26</f>
        <v>-1079.08</v>
      </c>
    </row>
    <row r="27" spans="1:8" ht="12.75" customHeight="1" x14ac:dyDescent="0.25">
      <c r="A27" s="164" t="s">
        <v>68</v>
      </c>
      <c r="B27" s="171"/>
      <c r="C27" s="67">
        <f>C25*10%</f>
        <v>0.52900000000000003</v>
      </c>
      <c r="D27" s="68">
        <v>-148.57</v>
      </c>
      <c r="E27" s="67">
        <f>E25*10%</f>
        <v>27.614000000000001</v>
      </c>
      <c r="F27" s="67">
        <f>F25*10%</f>
        <v>28.142000000000003</v>
      </c>
      <c r="G27" s="67">
        <f>F27</f>
        <v>28.142000000000003</v>
      </c>
      <c r="H27" s="68">
        <f t="shared" si="14"/>
        <v>-148.042</v>
      </c>
    </row>
    <row r="28" spans="1:8" ht="12.75" customHeight="1" x14ac:dyDescent="0.25">
      <c r="A28" s="136"/>
      <c r="B28" s="137"/>
      <c r="C28" s="67"/>
      <c r="D28" s="68"/>
      <c r="E28" s="67"/>
      <c r="F28" s="67"/>
      <c r="G28" s="67"/>
      <c r="H28" s="68"/>
    </row>
    <row r="29" spans="1:8" ht="12.75" customHeight="1" x14ac:dyDescent="0.25">
      <c r="A29" s="176" t="s">
        <v>133</v>
      </c>
      <c r="B29" s="182"/>
      <c r="C29" s="56"/>
      <c r="D29" s="55">
        <v>-6.79</v>
      </c>
      <c r="E29" s="56">
        <f>E31+E32+E33+E34</f>
        <v>55.63000000000001</v>
      </c>
      <c r="F29" s="56">
        <f>F31+F32+F33+F34</f>
        <v>56.91</v>
      </c>
      <c r="G29" s="56">
        <v>56.91</v>
      </c>
      <c r="H29" s="55">
        <f t="shared" ref="H29:H34" si="15">F29-E29-G29+D29+F29</f>
        <v>-5.5100000000000122</v>
      </c>
    </row>
    <row r="30" spans="1:8" ht="12.75" customHeight="1" x14ac:dyDescent="0.25">
      <c r="A30" s="135" t="s">
        <v>134</v>
      </c>
      <c r="B30" s="134"/>
      <c r="C30" s="67"/>
      <c r="D30" s="68"/>
      <c r="E30" s="67"/>
      <c r="F30" s="67"/>
      <c r="G30" s="67"/>
      <c r="H30" s="68"/>
    </row>
    <row r="31" spans="1:8" ht="12.75" customHeight="1" x14ac:dyDescent="0.25">
      <c r="A31" s="183" t="s">
        <v>135</v>
      </c>
      <c r="B31" s="184"/>
      <c r="C31" s="67"/>
      <c r="D31" s="68">
        <v>-0.46</v>
      </c>
      <c r="E31" s="67">
        <v>3.89</v>
      </c>
      <c r="F31" s="67">
        <v>4</v>
      </c>
      <c r="G31" s="67">
        <v>4</v>
      </c>
      <c r="H31" s="68">
        <f t="shared" si="15"/>
        <v>-0.35000000000000053</v>
      </c>
    </row>
    <row r="32" spans="1:8" ht="12.75" customHeight="1" x14ac:dyDescent="0.25">
      <c r="A32" s="183" t="s">
        <v>137</v>
      </c>
      <c r="B32" s="184"/>
      <c r="C32" s="67"/>
      <c r="D32" s="68">
        <v>-2.58</v>
      </c>
      <c r="E32" s="67">
        <v>19.440000000000001</v>
      </c>
      <c r="F32" s="67">
        <v>20.350000000000001</v>
      </c>
      <c r="G32" s="67">
        <v>20.350000000000001</v>
      </c>
      <c r="H32" s="68">
        <f t="shared" si="15"/>
        <v>-1.6700000000000017</v>
      </c>
    </row>
    <row r="33" spans="1:26" ht="12.75" customHeight="1" x14ac:dyDescent="0.25">
      <c r="A33" s="183" t="s">
        <v>138</v>
      </c>
      <c r="B33" s="184"/>
      <c r="C33" s="67"/>
      <c r="D33" s="68">
        <v>-3.43</v>
      </c>
      <c r="E33" s="67">
        <v>28.6</v>
      </c>
      <c r="F33" s="67">
        <v>28.84</v>
      </c>
      <c r="G33" s="67">
        <v>28.84</v>
      </c>
      <c r="H33" s="68">
        <f t="shared" si="15"/>
        <v>-3.1900000000000013</v>
      </c>
    </row>
    <row r="34" spans="1:26" ht="12.75" customHeight="1" x14ac:dyDescent="0.25">
      <c r="A34" s="183" t="s">
        <v>136</v>
      </c>
      <c r="B34" s="184"/>
      <c r="C34" s="67"/>
      <c r="D34" s="68">
        <v>-0.32</v>
      </c>
      <c r="E34" s="67">
        <v>3.7</v>
      </c>
      <c r="F34" s="67">
        <v>3.72</v>
      </c>
      <c r="G34" s="67">
        <v>3.72</v>
      </c>
      <c r="H34" s="68">
        <f t="shared" si="15"/>
        <v>-0.30000000000000027</v>
      </c>
    </row>
    <row r="35" spans="1:26" s="4" customFormat="1" ht="13.5" customHeight="1" x14ac:dyDescent="0.25">
      <c r="A35" s="74" t="s">
        <v>117</v>
      </c>
      <c r="B35" s="78"/>
      <c r="C35" s="56"/>
      <c r="D35" s="55"/>
      <c r="E35" s="56">
        <f>E8+E25+34</f>
        <v>1134.9099999999999</v>
      </c>
      <c r="F35" s="56">
        <f>F8+F25+34</f>
        <v>1152.99</v>
      </c>
      <c r="G35" s="56">
        <f>G8+G25+34</f>
        <v>899.7120000000001</v>
      </c>
      <c r="H35" s="55"/>
    </row>
    <row r="36" spans="1:26" s="4" customFormat="1" ht="12" customHeight="1" x14ac:dyDescent="0.25">
      <c r="A36" s="74" t="s">
        <v>118</v>
      </c>
      <c r="B36" s="78"/>
      <c r="C36" s="56"/>
      <c r="D36" s="56"/>
      <c r="E36" s="56"/>
      <c r="F36" s="56"/>
      <c r="G36" s="74"/>
      <c r="H36" s="55"/>
    </row>
    <row r="37" spans="1:26" ht="12.75" customHeight="1" x14ac:dyDescent="0.25">
      <c r="A37" s="157" t="s">
        <v>43</v>
      </c>
      <c r="B37" s="167"/>
      <c r="C37" s="56"/>
      <c r="D37" s="55">
        <v>0</v>
      </c>
      <c r="E37" s="56">
        <v>0</v>
      </c>
      <c r="F37" s="64">
        <v>0</v>
      </c>
      <c r="G37" s="79">
        <v>0</v>
      </c>
      <c r="H37" s="55">
        <f>F37+D37</f>
        <v>0</v>
      </c>
    </row>
    <row r="38" spans="1:26" ht="12" customHeight="1" x14ac:dyDescent="0.25">
      <c r="A38" s="183" t="s">
        <v>44</v>
      </c>
      <c r="B38" s="188"/>
      <c r="C38" s="67"/>
      <c r="D38" s="67">
        <v>0</v>
      </c>
      <c r="E38" s="67">
        <v>0</v>
      </c>
      <c r="F38" s="69">
        <v>0</v>
      </c>
      <c r="G38" s="63">
        <v>0</v>
      </c>
      <c r="H38" s="69">
        <v>0</v>
      </c>
    </row>
    <row r="39" spans="1:26" s="46" customFormat="1" ht="23.25" customHeight="1" x14ac:dyDescent="0.25">
      <c r="A39" s="157" t="s">
        <v>126</v>
      </c>
      <c r="B39" s="158"/>
      <c r="C39" s="80">
        <v>0</v>
      </c>
      <c r="D39" s="80">
        <v>62.84</v>
      </c>
      <c r="E39" s="80">
        <v>13.67</v>
      </c>
      <c r="F39" s="81">
        <v>11.51</v>
      </c>
      <c r="G39" s="82">
        <f>G40</f>
        <v>1.9567000000000001</v>
      </c>
      <c r="H39" s="55">
        <f t="shared" ref="H39:H40" si="16">F39-E39-G39+D39+F39</f>
        <v>70.2333</v>
      </c>
    </row>
    <row r="40" spans="1:26" s="46" customFormat="1" ht="18" customHeight="1" x14ac:dyDescent="0.25">
      <c r="A40" s="83" t="s">
        <v>51</v>
      </c>
      <c r="B40" s="84"/>
      <c r="C40" s="85">
        <v>0</v>
      </c>
      <c r="D40" s="133">
        <v>-0.14000000000000001</v>
      </c>
      <c r="E40" s="85">
        <f>E39*17%</f>
        <v>2.3239000000000001</v>
      </c>
      <c r="F40" s="85">
        <f>F39*17%</f>
        <v>1.9567000000000001</v>
      </c>
      <c r="G40" s="86">
        <f>F40</f>
        <v>1.9567000000000001</v>
      </c>
      <c r="H40" s="55">
        <f t="shared" si="16"/>
        <v>-0.5072000000000001</v>
      </c>
    </row>
    <row r="41" spans="1:26" ht="23.25" customHeight="1" x14ac:dyDescent="0.25">
      <c r="A41" s="157" t="s">
        <v>127</v>
      </c>
      <c r="B41" s="158"/>
      <c r="C41" s="56">
        <v>0</v>
      </c>
      <c r="D41" s="55">
        <v>23.92</v>
      </c>
      <c r="E41" s="56">
        <v>7.2</v>
      </c>
      <c r="F41" s="64">
        <v>7.2</v>
      </c>
      <c r="G41" s="87">
        <f>G42</f>
        <v>1.2240000000000002</v>
      </c>
      <c r="H41" s="55">
        <f>D41+F41-G41</f>
        <v>29.896000000000001</v>
      </c>
    </row>
    <row r="42" spans="1:26" s="46" customFormat="1" ht="14.25" customHeight="1" x14ac:dyDescent="0.25">
      <c r="A42" s="88" t="s">
        <v>71</v>
      </c>
      <c r="B42" s="88"/>
      <c r="C42" s="67">
        <v>0</v>
      </c>
      <c r="D42" s="68">
        <v>0</v>
      </c>
      <c r="E42" s="67">
        <f>E41*17%</f>
        <v>1.2240000000000002</v>
      </c>
      <c r="F42" s="67">
        <f>F41*17%</f>
        <v>1.2240000000000002</v>
      </c>
      <c r="G42" s="67">
        <f>F42</f>
        <v>1.2240000000000002</v>
      </c>
      <c r="H42" s="68">
        <f t="shared" ref="H42" si="17">F42-E42-G42+D42+F42</f>
        <v>0</v>
      </c>
    </row>
    <row r="43" spans="1:26" ht="23.25" customHeight="1" x14ac:dyDescent="0.25">
      <c r="A43" s="157" t="s">
        <v>130</v>
      </c>
      <c r="B43" s="158"/>
      <c r="C43" s="56">
        <v>0</v>
      </c>
      <c r="D43" s="55">
        <v>7.96</v>
      </c>
      <c r="E43" s="56">
        <v>4.8</v>
      </c>
      <c r="F43" s="64">
        <v>4.8</v>
      </c>
      <c r="G43" s="87">
        <f>G44</f>
        <v>0.81600000000000006</v>
      </c>
      <c r="H43" s="55">
        <f>D43+F43-G43</f>
        <v>11.943999999999999</v>
      </c>
    </row>
    <row r="44" spans="1:26" s="46" customFormat="1" ht="14.25" customHeight="1" x14ac:dyDescent="0.25">
      <c r="A44" s="88" t="s">
        <v>71</v>
      </c>
      <c r="B44" s="88"/>
      <c r="C44" s="67">
        <v>0</v>
      </c>
      <c r="D44" s="68">
        <v>0</v>
      </c>
      <c r="E44" s="67">
        <f>E43*17%</f>
        <v>0.81600000000000006</v>
      </c>
      <c r="F44" s="67">
        <f>F43*17%</f>
        <v>0.81600000000000006</v>
      </c>
      <c r="G44" s="67">
        <f>F44</f>
        <v>0.81600000000000006</v>
      </c>
      <c r="H44" s="68">
        <f t="shared" ref="H44" si="18">F44-E44-G44+D44+F44</f>
        <v>0</v>
      </c>
    </row>
    <row r="45" spans="1:26" s="47" customFormat="1" ht="11.25" customHeight="1" x14ac:dyDescent="0.25">
      <c r="A45" s="157" t="s">
        <v>119</v>
      </c>
      <c r="B45" s="167"/>
      <c r="C45" s="56"/>
      <c r="D45" s="55"/>
      <c r="E45" s="55">
        <f>E37+E39+E41+E43</f>
        <v>25.67</v>
      </c>
      <c r="F45" s="55">
        <f t="shared" ref="F45:G45" si="19">F37+F39+F41+F43</f>
        <v>23.51</v>
      </c>
      <c r="G45" s="55">
        <f t="shared" si="19"/>
        <v>3.9967000000000006</v>
      </c>
      <c r="H45" s="55"/>
    </row>
    <row r="46" spans="1:26" x14ac:dyDescent="0.25">
      <c r="A46" s="173" t="s">
        <v>124</v>
      </c>
      <c r="B46" s="174"/>
      <c r="C46" s="56"/>
      <c r="D46" s="64"/>
      <c r="E46" s="56">
        <f>E35+E45</f>
        <v>1160.58</v>
      </c>
      <c r="F46" s="56">
        <f>F35+F45</f>
        <v>1176.5</v>
      </c>
      <c r="G46" s="56">
        <f>G35+G45</f>
        <v>903.70870000000014</v>
      </c>
      <c r="H46" s="55"/>
    </row>
    <row r="47" spans="1:26" ht="16.5" customHeight="1" x14ac:dyDescent="0.25">
      <c r="A47" s="173" t="s">
        <v>125</v>
      </c>
      <c r="B47" s="174"/>
      <c r="C47" s="56"/>
      <c r="D47" s="55">
        <f>D3</f>
        <v>-1372.76</v>
      </c>
      <c r="E47" s="56"/>
      <c r="F47" s="56"/>
      <c r="G47" s="56"/>
      <c r="H47" s="54">
        <f>F46-E46+D47+F46-G46</f>
        <v>-1084.0487000000001</v>
      </c>
    </row>
    <row r="48" spans="1:26" ht="24.75" customHeight="1" x14ac:dyDescent="0.25">
      <c r="A48" s="175" t="s">
        <v>143</v>
      </c>
      <c r="B48" s="175"/>
      <c r="C48" s="53"/>
      <c r="D48" s="54"/>
      <c r="E48" s="55"/>
      <c r="F48" s="56"/>
      <c r="G48" s="56"/>
      <c r="H48" s="54">
        <f>H49+H50</f>
        <v>-1084.0386999999998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 x14ac:dyDescent="0.25">
      <c r="A49" s="175" t="s">
        <v>122</v>
      </c>
      <c r="B49" s="167"/>
      <c r="C49" s="53"/>
      <c r="D49" s="53"/>
      <c r="E49" s="55"/>
      <c r="F49" s="56"/>
      <c r="G49" s="56"/>
      <c r="H49" s="54">
        <f>H39-H40+H41+H43</f>
        <v>112.5805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7.25" customHeight="1" x14ac:dyDescent="0.25">
      <c r="A50" s="175" t="s">
        <v>123</v>
      </c>
      <c r="B50" s="167"/>
      <c r="C50" s="53"/>
      <c r="D50" s="53"/>
      <c r="E50" s="55"/>
      <c r="F50" s="56"/>
      <c r="G50" s="56"/>
      <c r="H50" s="54">
        <f>H8+H25+H40</f>
        <v>-1196.6191999999999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1.25" customHeight="1" x14ac:dyDescent="0.25">
      <c r="A51" s="51"/>
      <c r="B51" s="89"/>
      <c r="C51" s="90"/>
      <c r="D51" s="91"/>
      <c r="E51" s="92"/>
      <c r="F51" s="45"/>
      <c r="G51" s="45"/>
      <c r="H51" s="89"/>
    </row>
    <row r="52" spans="1:26" ht="11.25" customHeight="1" x14ac:dyDescent="0.25">
      <c r="A52" s="51"/>
      <c r="B52" s="89"/>
      <c r="C52" s="90"/>
      <c r="D52" s="91"/>
      <c r="E52" s="92"/>
      <c r="F52" s="45"/>
      <c r="G52" s="45"/>
      <c r="H52" s="89"/>
    </row>
    <row r="53" spans="1:26" ht="11.25" customHeight="1" x14ac:dyDescent="0.25">
      <c r="A53" s="51"/>
      <c r="B53" s="89"/>
      <c r="C53" s="90"/>
      <c r="D53" s="91"/>
      <c r="E53" s="92"/>
      <c r="F53" s="45"/>
      <c r="G53" s="45"/>
      <c r="H53" s="89"/>
    </row>
    <row r="54" spans="1:26" ht="11.25" customHeight="1" x14ac:dyDescent="0.25">
      <c r="A54" s="51"/>
      <c r="B54" s="89"/>
      <c r="C54" s="90"/>
      <c r="D54" s="91"/>
      <c r="E54" s="92"/>
      <c r="F54" s="45"/>
      <c r="G54" s="45"/>
      <c r="H54" s="89"/>
    </row>
    <row r="55" spans="1:26" x14ac:dyDescent="0.25">
      <c r="A55" s="93" t="s">
        <v>146</v>
      </c>
      <c r="B55" s="89"/>
      <c r="C55" s="90"/>
      <c r="D55" s="94"/>
      <c r="E55" s="95"/>
      <c r="F55" s="96"/>
      <c r="G55" s="96"/>
      <c r="H55" s="89"/>
    </row>
    <row r="56" spans="1:26" x14ac:dyDescent="0.25">
      <c r="A56" s="160" t="s">
        <v>54</v>
      </c>
      <c r="B56" s="171"/>
      <c r="C56" s="171"/>
      <c r="D56" s="172"/>
      <c r="E56" s="97" t="s">
        <v>55</v>
      </c>
      <c r="F56" s="98" t="s">
        <v>56</v>
      </c>
      <c r="G56" s="98" t="s">
        <v>132</v>
      </c>
      <c r="H56" s="69" t="s">
        <v>131</v>
      </c>
    </row>
    <row r="57" spans="1:26" ht="15" customHeight="1" x14ac:dyDescent="0.25">
      <c r="A57" s="154" t="s">
        <v>53</v>
      </c>
      <c r="B57" s="155"/>
      <c r="C57" s="155"/>
      <c r="D57" s="156"/>
      <c r="E57" s="99"/>
      <c r="F57" s="98"/>
      <c r="G57" s="97">
        <v>0</v>
      </c>
      <c r="H57" s="69"/>
    </row>
    <row r="58" spans="1:26" ht="14.25" customHeight="1" x14ac:dyDescent="0.25">
      <c r="A58" s="154"/>
      <c r="B58" s="155"/>
      <c r="C58" s="155"/>
      <c r="D58" s="156"/>
      <c r="E58" s="99"/>
      <c r="F58" s="98"/>
      <c r="G58" s="97"/>
      <c r="H58" s="69"/>
    </row>
    <row r="59" spans="1:26" s="4" customFormat="1" ht="11.25" customHeight="1" x14ac:dyDescent="0.25">
      <c r="A59" s="168" t="s">
        <v>7</v>
      </c>
      <c r="B59" s="169"/>
      <c r="C59" s="169"/>
      <c r="D59" s="170"/>
      <c r="E59" s="100"/>
      <c r="F59" s="101"/>
      <c r="G59" s="100">
        <f>SUM(G57:G58)</f>
        <v>0</v>
      </c>
      <c r="H59" s="64"/>
    </row>
    <row r="60" spans="1:26" s="4" customFormat="1" x14ac:dyDescent="0.25">
      <c r="A60" s="103"/>
      <c r="B60" s="104"/>
      <c r="C60" s="104"/>
      <c r="D60" s="104"/>
      <c r="E60" s="105"/>
      <c r="F60" s="106"/>
      <c r="G60" s="105"/>
      <c r="H60" s="102"/>
    </row>
    <row r="61" spans="1:26" x14ac:dyDescent="0.25">
      <c r="A61" s="93" t="s">
        <v>45</v>
      </c>
      <c r="B61" s="89"/>
      <c r="C61" s="90"/>
      <c r="D61" s="94"/>
      <c r="E61" s="95"/>
      <c r="F61" s="96"/>
      <c r="G61" s="96"/>
      <c r="H61" s="89"/>
    </row>
    <row r="62" spans="1:26" x14ac:dyDescent="0.25">
      <c r="A62" s="93" t="s">
        <v>46</v>
      </c>
      <c r="B62" s="89"/>
      <c r="C62" s="90"/>
      <c r="D62" s="94"/>
      <c r="E62" s="95"/>
      <c r="F62" s="96"/>
      <c r="G62" s="96"/>
      <c r="H62" s="89"/>
    </row>
    <row r="63" spans="1:26" ht="23.25" customHeight="1" x14ac:dyDescent="0.25">
      <c r="A63" s="160" t="s">
        <v>58</v>
      </c>
      <c r="B63" s="171"/>
      <c r="C63" s="171"/>
      <c r="D63" s="171"/>
      <c r="E63" s="172"/>
      <c r="F63" s="98" t="s">
        <v>56</v>
      </c>
      <c r="G63" s="107" t="s">
        <v>57</v>
      </c>
      <c r="H63" s="89"/>
    </row>
    <row r="64" spans="1:26" x14ac:dyDescent="0.25">
      <c r="A64" s="160" t="s">
        <v>53</v>
      </c>
      <c r="B64" s="171"/>
      <c r="C64" s="171"/>
      <c r="D64" s="171"/>
      <c r="E64" s="172"/>
      <c r="F64" s="98"/>
      <c r="G64" s="98">
        <v>0</v>
      </c>
      <c r="H64" s="89"/>
    </row>
    <row r="65" spans="1:8" x14ac:dyDescent="0.25">
      <c r="A65" s="108"/>
      <c r="B65" s="109"/>
      <c r="C65" s="110"/>
      <c r="D65" s="111"/>
      <c r="E65" s="112"/>
      <c r="F65" s="113"/>
      <c r="G65" s="113"/>
      <c r="H65" s="89"/>
    </row>
    <row r="66" spans="1:8" x14ac:dyDescent="0.25">
      <c r="A66" s="114" t="s">
        <v>72</v>
      </c>
      <c r="B66" s="115"/>
      <c r="C66" s="116"/>
      <c r="D66" s="117"/>
      <c r="E66" s="118"/>
      <c r="F66" s="98"/>
      <c r="G66" s="98"/>
      <c r="H66" s="89"/>
    </row>
    <row r="67" spans="1:8" x14ac:dyDescent="0.25">
      <c r="A67" s="160" t="s">
        <v>73</v>
      </c>
      <c r="B67" s="161"/>
      <c r="C67" s="164" t="s">
        <v>74</v>
      </c>
      <c r="D67" s="161"/>
      <c r="E67" s="97" t="s">
        <v>75</v>
      </c>
      <c r="F67" s="98" t="s">
        <v>76</v>
      </c>
      <c r="G67" s="98" t="s">
        <v>77</v>
      </c>
      <c r="H67" s="89"/>
    </row>
    <row r="68" spans="1:8" ht="13.5" customHeight="1" x14ac:dyDescent="0.25">
      <c r="A68" s="162" t="s">
        <v>112</v>
      </c>
      <c r="B68" s="163"/>
      <c r="C68" s="165" t="s">
        <v>53</v>
      </c>
      <c r="D68" s="166"/>
      <c r="E68" s="119" t="s">
        <v>2</v>
      </c>
      <c r="F68" s="120" t="s">
        <v>53</v>
      </c>
      <c r="G68" s="120" t="s">
        <v>53</v>
      </c>
      <c r="H68" s="89"/>
    </row>
    <row r="69" spans="1:8" x14ac:dyDescent="0.25">
      <c r="A69" s="106"/>
      <c r="B69" s="121"/>
      <c r="C69" s="122"/>
      <c r="D69" s="123"/>
      <c r="E69" s="124"/>
      <c r="F69" s="113"/>
      <c r="G69" s="113"/>
      <c r="H69" s="89"/>
    </row>
    <row r="70" spans="1:8" ht="14.25" customHeight="1" x14ac:dyDescent="0.25">
      <c r="A70" s="103"/>
      <c r="B70" s="104"/>
      <c r="C70" s="104"/>
      <c r="D70" s="104"/>
      <c r="E70" s="105"/>
      <c r="F70" s="106"/>
      <c r="G70" s="105"/>
      <c r="H70" s="89"/>
    </row>
    <row r="71" spans="1:8" x14ac:dyDescent="0.25">
      <c r="A71" s="93" t="s">
        <v>109</v>
      </c>
      <c r="B71" s="89"/>
      <c r="C71" s="90"/>
      <c r="D71" s="51"/>
      <c r="E71" s="45"/>
      <c r="F71" s="45"/>
      <c r="G71" s="45"/>
      <c r="H71" s="89"/>
    </row>
    <row r="72" spans="1:8" x14ac:dyDescent="0.25">
      <c r="A72" s="93" t="s">
        <v>147</v>
      </c>
      <c r="B72" s="125"/>
      <c r="C72" s="126"/>
      <c r="D72" s="93"/>
      <c r="E72" s="45"/>
      <c r="F72" s="45"/>
      <c r="G72" s="45"/>
      <c r="H72" s="89"/>
    </row>
    <row r="73" spans="1:8" ht="41.25" customHeight="1" x14ac:dyDescent="0.25">
      <c r="A73" s="159" t="s">
        <v>148</v>
      </c>
      <c r="B73" s="159"/>
      <c r="C73" s="159"/>
      <c r="D73" s="159"/>
      <c r="E73" s="159"/>
      <c r="F73" s="159"/>
      <c r="G73" s="159"/>
      <c r="H73" s="89"/>
    </row>
    <row r="74" spans="1:8" x14ac:dyDescent="0.25">
      <c r="A74" s="51"/>
      <c r="B74" s="89"/>
      <c r="C74" s="90"/>
      <c r="D74" s="91"/>
      <c r="E74" s="92"/>
      <c r="F74" s="45"/>
      <c r="G74" s="45"/>
      <c r="H74" s="89"/>
    </row>
    <row r="75" spans="1:8" x14ac:dyDescent="0.25">
      <c r="A75" s="50" t="s">
        <v>78</v>
      </c>
      <c r="B75" s="102"/>
      <c r="C75" s="127"/>
      <c r="D75" s="128"/>
      <c r="E75" s="129" t="s">
        <v>79</v>
      </c>
      <c r="F75" s="130"/>
      <c r="G75" s="45"/>
      <c r="H75" s="89"/>
    </row>
    <row r="76" spans="1:8" x14ac:dyDescent="0.25">
      <c r="A76" s="50" t="s">
        <v>80</v>
      </c>
      <c r="B76" s="102"/>
      <c r="C76" s="127"/>
      <c r="D76" s="128"/>
      <c r="E76" s="129"/>
      <c r="F76" s="130"/>
      <c r="G76" s="45"/>
      <c r="H76" s="89"/>
    </row>
    <row r="77" spans="1:8" x14ac:dyDescent="0.25">
      <c r="A77" s="50" t="s">
        <v>113</v>
      </c>
      <c r="B77" s="102"/>
      <c r="C77" s="127"/>
      <c r="D77" s="128"/>
      <c r="E77" s="129"/>
      <c r="F77" s="130"/>
      <c r="G77" s="45"/>
      <c r="H77" s="89"/>
    </row>
    <row r="78" spans="1:8" x14ac:dyDescent="0.25">
      <c r="A78" s="51"/>
      <c r="B78" s="89"/>
      <c r="C78" s="90"/>
      <c r="D78" s="91"/>
      <c r="E78" s="92"/>
      <c r="F78" s="45"/>
      <c r="G78" s="45"/>
      <c r="H78" s="89"/>
    </row>
    <row r="79" spans="1:8" x14ac:dyDescent="0.25">
      <c r="A79" s="131" t="s">
        <v>81</v>
      </c>
      <c r="B79" s="132"/>
      <c r="C79" s="90"/>
      <c r="D79" s="91"/>
      <c r="E79" s="92"/>
      <c r="F79" s="45"/>
      <c r="G79" s="45"/>
      <c r="H79" s="89"/>
    </row>
    <row r="80" spans="1:8" x14ac:dyDescent="0.25">
      <c r="A80" s="131" t="s">
        <v>82</v>
      </c>
      <c r="B80" s="132"/>
      <c r="C80" s="90" t="s">
        <v>25</v>
      </c>
      <c r="D80" s="91"/>
      <c r="E80" s="92"/>
      <c r="F80" s="45"/>
      <c r="G80" s="45"/>
      <c r="H80" s="89"/>
    </row>
    <row r="81" spans="1:8" x14ac:dyDescent="0.25">
      <c r="A81" s="131" t="s">
        <v>83</v>
      </c>
      <c r="B81" s="132"/>
      <c r="C81" s="90" t="s">
        <v>84</v>
      </c>
      <c r="D81" s="91"/>
      <c r="E81" s="92"/>
      <c r="F81" s="45"/>
      <c r="G81" s="45"/>
      <c r="H81" s="89"/>
    </row>
    <row r="82" spans="1:8" x14ac:dyDescent="0.25">
      <c r="A82" s="131" t="s">
        <v>85</v>
      </c>
      <c r="B82" s="132"/>
      <c r="C82" s="90" t="s">
        <v>86</v>
      </c>
      <c r="D82" s="91"/>
      <c r="E82" s="92"/>
      <c r="F82" s="45"/>
      <c r="G82" s="45"/>
      <c r="H82" s="89"/>
    </row>
  </sheetData>
  <mergeCells count="44">
    <mergeCell ref="A3:B3"/>
    <mergeCell ref="A4:B4"/>
    <mergeCell ref="A5:B5"/>
    <mergeCell ref="A6:H6"/>
    <mergeCell ref="A46:B46"/>
    <mergeCell ref="A14:B14"/>
    <mergeCell ref="A15:B15"/>
    <mergeCell ref="A17:B17"/>
    <mergeCell ref="A18:B18"/>
    <mergeCell ref="A20:B20"/>
    <mergeCell ref="A41:B41"/>
    <mergeCell ref="A23:B23"/>
    <mergeCell ref="A25:B25"/>
    <mergeCell ref="A38:B38"/>
    <mergeCell ref="A50:B50"/>
    <mergeCell ref="A7:B7"/>
    <mergeCell ref="A8:B8"/>
    <mergeCell ref="A10:B10"/>
    <mergeCell ref="A11:H11"/>
    <mergeCell ref="A12:B12"/>
    <mergeCell ref="A37:B37"/>
    <mergeCell ref="A27:B27"/>
    <mergeCell ref="A43:B43"/>
    <mergeCell ref="A29:B29"/>
    <mergeCell ref="A31:B31"/>
    <mergeCell ref="A32:B32"/>
    <mergeCell ref="A33:B33"/>
    <mergeCell ref="A34:B34"/>
    <mergeCell ref="A58:D58"/>
    <mergeCell ref="A39:B39"/>
    <mergeCell ref="A73:G73"/>
    <mergeCell ref="A67:B67"/>
    <mergeCell ref="A68:B68"/>
    <mergeCell ref="C67:D67"/>
    <mergeCell ref="C68:D68"/>
    <mergeCell ref="A45:B45"/>
    <mergeCell ref="A59:D59"/>
    <mergeCell ref="A63:E63"/>
    <mergeCell ref="A64:E64"/>
    <mergeCell ref="A57:D57"/>
    <mergeCell ref="A56:D56"/>
    <mergeCell ref="A47:B47"/>
    <mergeCell ref="A48:B48"/>
    <mergeCell ref="A49:B4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2019-03-06T05:57:43Z</cp:lastPrinted>
  <dcterms:created xsi:type="dcterms:W3CDTF">2013-02-18T04:38:06Z</dcterms:created>
  <dcterms:modified xsi:type="dcterms:W3CDTF">2019-03-14T05:20:43Z</dcterms:modified>
</cp:coreProperties>
</file>