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1355" windowHeight="5220"/>
  </bookViews>
  <sheets>
    <sheet name="УК" sheetId="1" r:id="rId1"/>
    <sheet name="Лист2" sheetId="8" r:id="rId2"/>
  </sheets>
  <calcPr calcId="144525"/>
</workbook>
</file>

<file path=xl/calcChain.xml><?xml version="1.0" encoding="utf-8"?>
<calcChain xmlns="http://schemas.openxmlformats.org/spreadsheetml/2006/main">
  <c r="E48" i="8" l="1"/>
  <c r="H45" i="8"/>
  <c r="H51" i="8" s="1"/>
  <c r="H43" i="8"/>
  <c r="H52" i="8"/>
  <c r="H47" i="8"/>
  <c r="G47" i="8"/>
  <c r="F29" i="8"/>
  <c r="E29" i="8"/>
  <c r="F21" i="8"/>
  <c r="E21" i="8"/>
  <c r="H41" i="8"/>
  <c r="F46" i="8"/>
  <c r="G46" i="8" s="1"/>
  <c r="G45" i="8" s="1"/>
  <c r="E46" i="8"/>
  <c r="F44" i="8"/>
  <c r="G44" i="8" s="1"/>
  <c r="G43" i="8" s="1"/>
  <c r="E44" i="8"/>
  <c r="F42" i="8"/>
  <c r="G42" i="8" s="1"/>
  <c r="G41" i="8" s="1"/>
  <c r="G36" i="8"/>
  <c r="G37" i="8"/>
  <c r="G38" i="8"/>
  <c r="G35" i="8"/>
  <c r="C31" i="8"/>
  <c r="F27" i="8"/>
  <c r="E27" i="8"/>
  <c r="D4" i="8"/>
  <c r="D49" i="8" s="1"/>
  <c r="G63" i="8"/>
  <c r="G30" i="8" s="1"/>
  <c r="G33" i="8" l="1"/>
  <c r="F31" i="8" l="1"/>
  <c r="G31" i="8" s="1"/>
  <c r="E31" i="8"/>
  <c r="E30" i="8" s="1"/>
  <c r="F26" i="8"/>
  <c r="E26" i="8"/>
  <c r="F23" i="8"/>
  <c r="F22" i="8" s="1"/>
  <c r="E23" i="8"/>
  <c r="E22" i="8"/>
  <c r="F20" i="8"/>
  <c r="F19" i="8" s="1"/>
  <c r="E20" i="8"/>
  <c r="E19" i="8" s="1"/>
  <c r="F17" i="8"/>
  <c r="F16" i="8" s="1"/>
  <c r="E17" i="8"/>
  <c r="E16" i="8" s="1"/>
  <c r="F14" i="8"/>
  <c r="F30" i="8" l="1"/>
  <c r="H38" i="8"/>
  <c r="H37" i="8"/>
  <c r="H36" i="8"/>
  <c r="H35" i="8"/>
  <c r="C8" i="8"/>
  <c r="F33" i="8" l="1"/>
  <c r="E33" i="8"/>
  <c r="F8" i="8"/>
  <c r="F10" i="8" s="1"/>
  <c r="E8" i="8"/>
  <c r="E10" i="8" s="1"/>
  <c r="E9" i="8" s="1"/>
  <c r="C23" i="8"/>
  <c r="C22" i="8" s="1"/>
  <c r="C20" i="8"/>
  <c r="C19" i="8" s="1"/>
  <c r="C17" i="8"/>
  <c r="C16" i="8" s="1"/>
  <c r="C30" i="8"/>
  <c r="D27" i="8"/>
  <c r="D26" i="8" s="1"/>
  <c r="H24" i="8"/>
  <c r="D23" i="8"/>
  <c r="D22" i="8" s="1"/>
  <c r="H21" i="8"/>
  <c r="D20" i="8"/>
  <c r="H18" i="8"/>
  <c r="D17" i="8"/>
  <c r="D16" i="8" s="1"/>
  <c r="H15" i="8"/>
  <c r="E14" i="8"/>
  <c r="E13" i="8" s="1"/>
  <c r="D14" i="8"/>
  <c r="D13" i="8" s="1"/>
  <c r="H12" i="8"/>
  <c r="G24" i="8"/>
  <c r="G27" i="8" s="1"/>
  <c r="G26" i="8" s="1"/>
  <c r="G21" i="8"/>
  <c r="G18" i="8"/>
  <c r="G15" i="8"/>
  <c r="G12" i="8"/>
  <c r="E42" i="8"/>
  <c r="H42" i="8" s="1"/>
  <c r="C27" i="8"/>
  <c r="C26" i="8" s="1"/>
  <c r="C14" i="8"/>
  <c r="C13" i="8" s="1"/>
  <c r="C10" i="8"/>
  <c r="C9" i="8" s="1"/>
  <c r="G23" i="8" l="1"/>
  <c r="G22" i="8" s="1"/>
  <c r="G14" i="8"/>
  <c r="G13" i="8" s="1"/>
  <c r="G8" i="8"/>
  <c r="G17" i="8"/>
  <c r="G16" i="8" s="1"/>
  <c r="G20" i="8"/>
  <c r="G19" i="8" s="1"/>
  <c r="H33" i="8"/>
  <c r="E39" i="8"/>
  <c r="F39" i="8"/>
  <c r="F48" i="8" s="1"/>
  <c r="F9" i="8"/>
  <c r="H8" i="8"/>
  <c r="H17" i="8"/>
  <c r="H20" i="8"/>
  <c r="H30" i="8"/>
  <c r="D19" i="8"/>
  <c r="H19" i="8" s="1"/>
  <c r="H23" i="8"/>
  <c r="H10" i="8"/>
  <c r="H26" i="8"/>
  <c r="H27" i="8"/>
  <c r="H14" i="8"/>
  <c r="G29" i="8"/>
  <c r="H29" i="8" s="1"/>
  <c r="F13" i="8"/>
  <c r="G10" i="8" l="1"/>
  <c r="G9" i="8" s="1"/>
  <c r="H50" i="8"/>
  <c r="G39" i="8"/>
  <c r="G48" i="8" s="1"/>
  <c r="H9" i="8"/>
  <c r="H16" i="8"/>
  <c r="H22" i="8"/>
  <c r="H31" i="8"/>
  <c r="H13" i="8"/>
  <c r="H49" i="8" l="1"/>
</calcChain>
</file>

<file path=xl/sharedStrings.xml><?xml version="1.0" encoding="utf-8"?>
<sst xmlns="http://schemas.openxmlformats.org/spreadsheetml/2006/main" count="193" uniqueCount="166">
  <si>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</si>
  <si>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</si>
  <si>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</si>
  <si>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</si>
  <si>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</si>
  <si>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</si>
  <si>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</si>
  <si>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</si>
  <si>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</si>
  <si>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</si>
  <si>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</si>
  <si>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</si>
  <si>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</si>
  <si>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</si>
  <si>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</si>
  <si>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</si>
  <si>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</si>
  <si>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</si>
  <si>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</si>
  <si>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</si>
  <si>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</si>
  <si>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</si>
  <si>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</si>
  <si>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</si>
  <si>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</si>
  <si>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</si>
  <si>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</si>
  <si>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</si>
  <si>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</si>
  <si>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</si>
  <si>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</si>
  <si>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</si>
  <si>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</si>
  <si>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</si>
  <si>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</si>
  <si>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</si>
  <si>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</si>
  <si>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</si>
  <si>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</si>
  <si>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</si>
  <si>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</si>
  <si>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</si>
  <si>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</si>
  <si>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</si>
  <si>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</si>
  <si>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</si>
  <si>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</si>
  <si>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</si>
  <si>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</si>
  <si>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</si>
  <si>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</si>
  <si>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</si>
  <si>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</si>
  <si>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</si>
  <si>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</si>
  <si>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</si>
  <si>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</si>
  <si>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</si>
  <si>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</si>
  <si>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</si>
  <si>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</si>
  <si>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</si>
  <si>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</si>
  <si>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</si>
  <si>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</si>
  <si>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</si>
  <si>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</si>
  <si>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</si>
  <si>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</si>
  <si>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</si>
  <si>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</si>
  <si>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</si>
  <si>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</si>
  <si>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</si>
  <si>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</si>
  <si>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</si>
  <si>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</si>
  <si>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</si>
  <si>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</si>
  <si>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</si>
  <si>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</si>
  <si>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</si>
  <si>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</si>
  <si>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</si>
  <si>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</si>
  <si>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</si>
  <si>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</si>
  <si>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</si>
  <si>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</si>
  <si>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</si>
  <si>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</si>
  <si>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</si>
  <si>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</si>
  <si>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</si>
  <si>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</si>
  <si>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</si>
  <si>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 подъезд</t>
  </si>
  <si>
    <t>Часть 4</t>
  </si>
  <si>
    <t>ООО " Ярд"</t>
  </si>
  <si>
    <t>2-260-343</t>
  </si>
  <si>
    <t>1972 год</t>
  </si>
  <si>
    <t>12 этажей</t>
  </si>
  <si>
    <t>2 лифта</t>
  </si>
  <si>
    <t>2 412,8 м2</t>
  </si>
  <si>
    <t>01.07.2009г.</t>
  </si>
  <si>
    <t>1.4 Вывоз и утилизация ТБО</t>
  </si>
  <si>
    <t>1.5 Тех. Обслуживание лифтов</t>
  </si>
  <si>
    <t xml:space="preserve">                                             </t>
  </si>
  <si>
    <t>№  25/а  ул. Уборевича</t>
  </si>
  <si>
    <t>ООО "Комфорт"</t>
  </si>
  <si>
    <t>ул. Тунгусская, 8</t>
  </si>
  <si>
    <t>Колличество проживающих</t>
  </si>
  <si>
    <t>ИТОГО ПО ДОМУ:</t>
  </si>
  <si>
    <t>ПРОЧИЕ УСЛУГИ: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</si>
  <si>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</si>
  <si>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</si>
  <si>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</si>
  <si>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</si>
  <si>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</si>
  <si>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</si>
  <si>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</si>
  <si>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исполнитель</t>
  </si>
  <si>
    <t>техническое обслуживание лифтов</t>
  </si>
  <si>
    <t>всего: 540,3 кв.м</t>
  </si>
  <si>
    <t>400 р/мес</t>
  </si>
  <si>
    <t>ООО ОктопусНет (интернет)</t>
  </si>
  <si>
    <t>200 р/мес</t>
  </si>
  <si>
    <t>1. Коммуникации на общедомовом имуществе, исполн. ОАО Ростелеком</t>
  </si>
  <si>
    <t>3. 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</si>
  <si>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</si>
  <si>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</si>
  <si>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</si>
  <si>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</si>
  <si>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</si>
  <si>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Обслуживание теплового счетчика</t>
  </si>
  <si>
    <t xml:space="preserve">                       Отчет ООО "Управляющей компании Ленинского района"  за 2019 г.</t>
  </si>
  <si>
    <t>ООО " Восток Мегаполис"</t>
  </si>
  <si>
    <t>2-205-087</t>
  </si>
  <si>
    <t>А.А. Тяптин</t>
  </si>
  <si>
    <t>План по статье "текущий ремонт" на 2020 год</t>
  </si>
  <si>
    <t>3. Перечень работ, выполненных по статье " текущий ремонт"  в 2019 году.</t>
  </si>
  <si>
    <t>обязательное страхование лифтов</t>
  </si>
  <si>
    <t>04.19г</t>
  </si>
  <si>
    <t>Ресо-гарантия</t>
  </si>
  <si>
    <t>2 шт.</t>
  </si>
  <si>
    <t>Экспертиза о наличии гаражей на земельном участрке</t>
  </si>
  <si>
    <t>Сфера-Кадастр</t>
  </si>
  <si>
    <t>03.19г</t>
  </si>
  <si>
    <t>1 компл</t>
  </si>
  <si>
    <t>По доп соглашению общестроительные работы</t>
  </si>
  <si>
    <t>10.19г</t>
  </si>
  <si>
    <t>Помощник ДВ</t>
  </si>
  <si>
    <t>09.19г</t>
  </si>
  <si>
    <t>1 шт.</t>
  </si>
  <si>
    <t>ИП Киушева</t>
  </si>
  <si>
    <t>Деревянные двери входные</t>
  </si>
  <si>
    <t>Косметический ремонт подъездов</t>
  </si>
  <si>
    <t>12.19г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</si>
  <si>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</si>
  <si>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</si>
  <si>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</si>
  <si>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</si>
  <si>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Коммуник. на общедомов. имуществе ИП Козицкий/Филичева</t>
  </si>
  <si>
    <t>Предложение Управляющей компании: ремонт системы электроснабжения.частичный ремонт фасада. Собственникам необходимо предоставить протокол общего собрания о выполнении предложенных, либо иных необходимых работ.</t>
  </si>
  <si>
    <t>Тяптин Андрей Александрович</t>
  </si>
  <si>
    <r>
      <t xml:space="preserve">ИСХ  </t>
    </r>
    <r>
      <rPr>
        <b/>
        <u/>
        <sz val="9"/>
        <color theme="1"/>
        <rFont val="Calibri"/>
        <family val="2"/>
        <charset val="204"/>
        <scheme val="minor"/>
      </rPr>
      <t xml:space="preserve">  №   640 / 03           от        16 . 03 .2019 г.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</si>
</sst>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u/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Fill="1" applyBorder="1"/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2" fontId="9" fillId="0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/>
    <xf numFmtId="0" fontId="0" fillId="2" borderId="10" xfId="0" applyFill="1" applyBorder="1" applyAlignment="1"/>
    <xf numFmtId="0" fontId="9" fillId="2" borderId="10" xfId="0" applyFont="1" applyFill="1" applyBorder="1" applyAlignment="1">
      <alignment horizontal="center"/>
    </xf>
    <xf numFmtId="0" fontId="9" fillId="0" borderId="8" xfId="0" applyFont="1" applyFill="1" applyBorder="1" applyAlignment="1"/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2" borderId="1" xfId="0" applyFont="1" applyFill="1" applyBorder="1" applyAlignment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165" fontId="0" fillId="0" borderId="0" xfId="0" applyNumberFormat="1" applyAlignment="1"/>
    <xf numFmtId="164" fontId="0" fillId="0" borderId="0" xfId="0" applyNumberFormat="1" applyAlignment="1"/>
    <xf numFmtId="164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0" borderId="0" xfId="0" applyFont="1" applyBorder="1"/>
    <xf numFmtId="2" fontId="3" fillId="0" borderId="13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164" fontId="3" fillId="2" borderId="1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10" fillId="0" borderId="2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2" fontId="6" fillId="0" borderId="2" xfId="0" applyNumberFormat="1" applyFont="1" applyBorder="1" applyAlignment="1"/>
    <xf numFmtId="2" fontId="0" fillId="0" borderId="7" xfId="0" applyNumberFormat="1" applyBorder="1" applyAlignment="1"/>
    <xf numFmtId="2" fontId="0" fillId="0" borderId="8" xfId="0" applyNumberFormat="1" applyBorder="1" applyAlignment="1"/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12" xfId="0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12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35" zoomScaleNormal="100" workbookViewId="0">
      <selection sqref="A1:D49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</cols>
  <sheetData>
    <row r="1" spans="1:4" x14ac:dyDescent="0.25">
      <c r="A1" s="2" t="s">
        <v>135</v>
      </c>
      <c r="C1" s="1"/>
    </row>
    <row r="2" spans="1:4" ht="15" customHeight="1" x14ac:dyDescent="0.25">
      <c r="A2" s="2" t="s">
        <v>48</v>
      </c>
      <c r="C2" s="4"/>
    </row>
    <row r="3" spans="1:4" ht="15.75" x14ac:dyDescent="0.25">
      <c r="B3" s="4" t="s">
        <v>107</v>
      </c>
      <c r="C3" s="22" t="s">
        <v>108</v>
      </c>
    </row>
    <row r="4" spans="1:4" ht="14.25" customHeight="1" x14ac:dyDescent="0.25">
      <c r="A4" s="20" t="s">
        <v>165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49</v>
      </c>
      <c r="C6" s="19"/>
    </row>
    <row r="7" spans="1:4" s="21" customFormat="1" ht="8.2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46</v>
      </c>
      <c r="D8" s="57"/>
    </row>
    <row r="9" spans="1:4" s="3" customFormat="1" ht="12" customHeight="1" x14ac:dyDescent="0.25">
      <c r="A9" s="11" t="s">
        <v>1</v>
      </c>
      <c r="B9" s="12" t="s">
        <v>10</v>
      </c>
      <c r="C9" s="130" t="s">
        <v>164</v>
      </c>
      <c r="D9" s="131"/>
    </row>
    <row r="10" spans="1:4" s="3" customFormat="1" ht="24" customHeight="1" x14ac:dyDescent="0.25">
      <c r="A10" s="11" t="s">
        <v>2</v>
      </c>
      <c r="B10" s="13" t="s">
        <v>11</v>
      </c>
      <c r="C10" s="132" t="s">
        <v>71</v>
      </c>
      <c r="D10" s="126"/>
    </row>
    <row r="11" spans="1:4" s="3" customFormat="1" ht="15" customHeight="1" x14ac:dyDescent="0.25">
      <c r="A11" s="11" t="s">
        <v>3</v>
      </c>
      <c r="B11" s="12" t="s">
        <v>12</v>
      </c>
      <c r="C11" s="133" t="s">
        <v>13</v>
      </c>
      <c r="D11" s="134"/>
    </row>
    <row r="12" spans="1:4" s="3" customFormat="1" ht="12" customHeight="1" x14ac:dyDescent="0.25">
      <c r="A12" s="135">
        <v>5</v>
      </c>
      <c r="B12" s="135" t="s">
        <v>82</v>
      </c>
      <c r="C12" s="58" t="s">
        <v>83</v>
      </c>
      <c r="D12" s="59" t="s">
        <v>84</v>
      </c>
    </row>
    <row r="13" spans="1:4" s="3" customFormat="1" ht="14.25" customHeight="1" x14ac:dyDescent="0.25">
      <c r="A13" s="135"/>
      <c r="B13" s="135"/>
      <c r="C13" s="58" t="s">
        <v>85</v>
      </c>
      <c r="D13" s="59" t="s">
        <v>86</v>
      </c>
    </row>
    <row r="14" spans="1:4" s="3" customFormat="1" x14ac:dyDescent="0.25">
      <c r="A14" s="135"/>
      <c r="B14" s="135"/>
      <c r="C14" s="58" t="s">
        <v>87</v>
      </c>
      <c r="D14" s="59" t="s">
        <v>88</v>
      </c>
    </row>
    <row r="15" spans="1:4" s="3" customFormat="1" ht="16.5" customHeight="1" x14ac:dyDescent="0.25">
      <c r="A15" s="135"/>
      <c r="B15" s="135"/>
      <c r="C15" s="58" t="s">
        <v>89</v>
      </c>
      <c r="D15" s="59" t="s">
        <v>91</v>
      </c>
    </row>
    <row r="16" spans="1:4" s="3" customFormat="1" ht="16.5" customHeight="1" x14ac:dyDescent="0.25">
      <c r="A16" s="135"/>
      <c r="B16" s="135"/>
      <c r="C16" s="58" t="s">
        <v>90</v>
      </c>
      <c r="D16" s="59" t="s">
        <v>84</v>
      </c>
    </row>
    <row r="17" spans="1:4" s="5" customFormat="1" ht="15.75" customHeight="1" x14ac:dyDescent="0.25">
      <c r="A17" s="135"/>
      <c r="B17" s="135"/>
      <c r="C17" s="58" t="s">
        <v>92</v>
      </c>
      <c r="D17" s="59" t="s">
        <v>93</v>
      </c>
    </row>
    <row r="18" spans="1:4" s="5" customFormat="1" ht="15.75" customHeight="1" x14ac:dyDescent="0.25">
      <c r="A18" s="135"/>
      <c r="B18" s="135"/>
      <c r="C18" s="60" t="s">
        <v>94</v>
      </c>
      <c r="D18" s="59" t="s">
        <v>95</v>
      </c>
    </row>
    <row r="19" spans="1:4" ht="16.5" customHeight="1" x14ac:dyDescent="0.25">
      <c r="A19" s="11" t="s">
        <v>4</v>
      </c>
      <c r="B19" s="12" t="s">
        <v>14</v>
      </c>
      <c r="C19" s="136" t="s">
        <v>81</v>
      </c>
      <c r="D19" s="137"/>
    </row>
    <row r="20" spans="1:4" s="5" customFormat="1" ht="16.5" customHeight="1" x14ac:dyDescent="0.25">
      <c r="A20" s="11" t="s">
        <v>5</v>
      </c>
      <c r="B20" s="12" t="s">
        <v>15</v>
      </c>
      <c r="C20" s="138" t="s">
        <v>53</v>
      </c>
      <c r="D20" s="139"/>
    </row>
    <row r="21" spans="1:4" s="5" customFormat="1" ht="15" customHeight="1" x14ac:dyDescent="0.25">
      <c r="A21" s="11" t="s">
        <v>6</v>
      </c>
      <c r="B21" s="12" t="s">
        <v>16</v>
      </c>
      <c r="C21" s="132" t="s">
        <v>17</v>
      </c>
      <c r="D21" s="140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18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x14ac:dyDescent="0.25">
      <c r="A25" s="6"/>
      <c r="B25" s="16" t="s">
        <v>19</v>
      </c>
      <c r="C25" s="7" t="s">
        <v>20</v>
      </c>
      <c r="D25" s="51" t="s">
        <v>21</v>
      </c>
    </row>
    <row r="26" spans="1:4" ht="24" customHeight="1" x14ac:dyDescent="0.25">
      <c r="A26" s="127" t="s">
        <v>24</v>
      </c>
      <c r="B26" s="128"/>
      <c r="C26" s="128"/>
      <c r="D26" s="129"/>
    </row>
    <row r="27" spans="1:4" ht="12" customHeight="1" x14ac:dyDescent="0.25">
      <c r="A27" s="48"/>
      <c r="B27" s="49"/>
      <c r="C27" s="49"/>
      <c r="D27" s="50"/>
    </row>
    <row r="28" spans="1:4" x14ac:dyDescent="0.25">
      <c r="A28" s="7">
        <v>1</v>
      </c>
      <c r="B28" s="6" t="s">
        <v>98</v>
      </c>
      <c r="C28" s="6" t="s">
        <v>22</v>
      </c>
      <c r="D28" s="6" t="s">
        <v>23</v>
      </c>
    </row>
    <row r="29" spans="1:4" ht="14.25" customHeight="1" x14ac:dyDescent="0.25">
      <c r="A29" s="18" t="s">
        <v>25</v>
      </c>
      <c r="B29" s="17"/>
      <c r="C29" s="17"/>
      <c r="D29" s="17"/>
    </row>
    <row r="30" spans="1:4" ht="13.5" customHeight="1" x14ac:dyDescent="0.25">
      <c r="A30" s="7">
        <v>1</v>
      </c>
      <c r="B30" s="6" t="s">
        <v>109</v>
      </c>
      <c r="C30" s="6" t="s">
        <v>22</v>
      </c>
      <c r="D30" s="6" t="s">
        <v>99</v>
      </c>
    </row>
    <row r="31" spans="1:4" x14ac:dyDescent="0.25">
      <c r="A31" s="18" t="s">
        <v>40</v>
      </c>
      <c r="B31" s="17"/>
      <c r="C31" s="17"/>
      <c r="D31" s="17"/>
    </row>
    <row r="32" spans="1:4" x14ac:dyDescent="0.25">
      <c r="A32" s="18" t="s">
        <v>41</v>
      </c>
      <c r="B32" s="17"/>
      <c r="C32" s="17"/>
      <c r="D32" s="17"/>
    </row>
    <row r="33" spans="1:4" x14ac:dyDescent="0.25">
      <c r="A33" s="7">
        <v>1</v>
      </c>
      <c r="B33" s="6" t="s">
        <v>136</v>
      </c>
      <c r="C33" s="6" t="s">
        <v>110</v>
      </c>
      <c r="D33" s="6" t="s">
        <v>26</v>
      </c>
    </row>
    <row r="34" spans="1:4" x14ac:dyDescent="0.25">
      <c r="A34" s="18" t="s">
        <v>27</v>
      </c>
      <c r="B34" s="17"/>
      <c r="C34" s="17"/>
      <c r="D34" s="17"/>
    </row>
    <row r="35" spans="1:4" x14ac:dyDescent="0.25">
      <c r="A35" s="7">
        <v>1</v>
      </c>
      <c r="B35" s="6" t="s">
        <v>28</v>
      </c>
      <c r="C35" s="6" t="s">
        <v>22</v>
      </c>
      <c r="D35" s="6" t="s">
        <v>29</v>
      </c>
    </row>
    <row r="36" spans="1:4" ht="15" customHeight="1" x14ac:dyDescent="0.25">
      <c r="A36" s="18" t="s">
        <v>30</v>
      </c>
      <c r="B36" s="17"/>
      <c r="C36" s="17"/>
      <c r="D36" s="17"/>
    </row>
    <row r="37" spans="1:4" x14ac:dyDescent="0.25">
      <c r="A37" s="7">
        <v>1</v>
      </c>
      <c r="B37" s="6" t="s">
        <v>31</v>
      </c>
      <c r="C37" s="6" t="s">
        <v>22</v>
      </c>
      <c r="D37" s="6" t="s">
        <v>23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47</v>
      </c>
      <c r="B39" s="17"/>
      <c r="C39" s="17"/>
      <c r="D39" s="17"/>
    </row>
    <row r="40" spans="1:4" ht="15" customHeight="1" x14ac:dyDescent="0.25">
      <c r="A40" s="7">
        <v>1</v>
      </c>
      <c r="B40" s="6" t="s">
        <v>32</v>
      </c>
      <c r="C40" s="125" t="s">
        <v>100</v>
      </c>
      <c r="D40" s="124"/>
    </row>
    <row r="41" spans="1:4" x14ac:dyDescent="0.25">
      <c r="A41" s="7">
        <v>2</v>
      </c>
      <c r="B41" s="6" t="s">
        <v>34</v>
      </c>
      <c r="C41" s="125" t="s">
        <v>101</v>
      </c>
      <c r="D41" s="124"/>
    </row>
    <row r="42" spans="1:4" x14ac:dyDescent="0.25">
      <c r="A42" s="7">
        <v>3</v>
      </c>
      <c r="B42" s="6" t="s">
        <v>35</v>
      </c>
      <c r="C42" s="125" t="s">
        <v>96</v>
      </c>
      <c r="D42" s="124"/>
    </row>
    <row r="43" spans="1:4" ht="15" customHeight="1" x14ac:dyDescent="0.25">
      <c r="A43" s="7">
        <v>4</v>
      </c>
      <c r="B43" s="6" t="s">
        <v>33</v>
      </c>
      <c r="C43" s="125" t="s">
        <v>102</v>
      </c>
      <c r="D43" s="124"/>
    </row>
    <row r="44" spans="1:4" x14ac:dyDescent="0.25">
      <c r="A44" s="7">
        <v>5</v>
      </c>
      <c r="B44" s="6" t="s">
        <v>36</v>
      </c>
      <c r="C44" s="125" t="s">
        <v>72</v>
      </c>
      <c r="D44" s="124"/>
    </row>
    <row r="45" spans="1:4" x14ac:dyDescent="0.25">
      <c r="A45" s="7">
        <v>6</v>
      </c>
      <c r="B45" s="6" t="s">
        <v>37</v>
      </c>
      <c r="C45" s="125" t="s">
        <v>103</v>
      </c>
      <c r="D45" s="124"/>
    </row>
    <row r="46" spans="1:4" ht="15" customHeight="1" x14ac:dyDescent="0.25">
      <c r="A46" s="7">
        <v>7</v>
      </c>
      <c r="B46" s="6" t="s">
        <v>38</v>
      </c>
      <c r="C46" s="125" t="s">
        <v>72</v>
      </c>
      <c r="D46" s="124"/>
    </row>
    <row r="47" spans="1:4" x14ac:dyDescent="0.25">
      <c r="A47" s="7">
        <v>8</v>
      </c>
      <c r="B47" s="6" t="s">
        <v>39</v>
      </c>
      <c r="C47" s="125" t="s">
        <v>123</v>
      </c>
      <c r="D47" s="124"/>
    </row>
    <row r="48" spans="1:4" x14ac:dyDescent="0.25">
      <c r="A48" s="7">
        <v>9</v>
      </c>
      <c r="B48" s="6" t="s">
        <v>111</v>
      </c>
      <c r="C48" s="125">
        <v>81</v>
      </c>
      <c r="D48" s="126"/>
    </row>
    <row r="49" spans="1:4" x14ac:dyDescent="0.25">
      <c r="A49" s="7">
        <v>10</v>
      </c>
      <c r="B49" s="6" t="s">
        <v>70</v>
      </c>
      <c r="C49" s="123" t="s">
        <v>104</v>
      </c>
      <c r="D49" s="124"/>
    </row>
    <row r="50" spans="1:4" x14ac:dyDescent="0.25">
      <c r="A50" s="4"/>
    </row>
    <row r="51" spans="1:4" x14ac:dyDescent="0.25">
      <c r="A51" s="4"/>
    </row>
    <row r="53" spans="1:4" x14ac:dyDescent="0.25">
      <c r="A53" s="61"/>
      <c r="B53" s="61"/>
      <c r="C53" s="62"/>
      <c r="D53" s="63"/>
    </row>
    <row r="54" spans="1:4" x14ac:dyDescent="0.25">
      <c r="A54" s="61"/>
      <c r="B54" s="61"/>
      <c r="C54" s="62"/>
      <c r="D54" s="63"/>
    </row>
    <row r="55" spans="1:4" x14ac:dyDescent="0.25">
      <c r="A55" s="61"/>
      <c r="B55" s="61"/>
      <c r="C55" s="62"/>
      <c r="D55" s="63"/>
    </row>
    <row r="56" spans="1:4" x14ac:dyDescent="0.25">
      <c r="A56" s="61"/>
      <c r="B56" s="61"/>
      <c r="C56" s="62"/>
      <c r="D56" s="63"/>
    </row>
    <row r="57" spans="1:4" x14ac:dyDescent="0.25">
      <c r="A57" s="61"/>
      <c r="B57" s="61"/>
      <c r="C57" s="64"/>
      <c r="D57" s="63"/>
    </row>
    <row r="58" spans="1:4" x14ac:dyDescent="0.25">
      <c r="A58" s="61"/>
      <c r="B58" s="61"/>
      <c r="C58" s="65"/>
      <c r="D58" s="63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opLeftCell="A38" zoomScaleNormal="100" workbookViewId="0">
      <selection activeCell="K49" sqref="K49"/>
    </sheetView>
  </sheetViews>
  <sheetFormatPr defaultRowHeight="15" x14ac:dyDescent="0.25"/>
  <cols>
    <col min="1" max="1" width="15.85546875" customWidth="1"/>
    <col min="2" max="2" width="13.42578125" style="28" customWidth="1"/>
    <col min="3" max="3" width="7.42578125" style="43" customWidth="1"/>
    <col min="4" max="4" width="8.28515625" customWidth="1"/>
    <col min="5" max="5" width="9" style="33" customWidth="1"/>
    <col min="6" max="6" width="9.7109375" style="52" customWidth="1"/>
    <col min="7" max="7" width="10.42578125" style="33" customWidth="1"/>
    <col min="8" max="8" width="9.85546875" style="28" customWidth="1"/>
    <col min="10" max="10" width="10" customWidth="1"/>
  </cols>
  <sheetData>
    <row r="1" spans="1:10" x14ac:dyDescent="0.25">
      <c r="A1" s="4" t="s">
        <v>118</v>
      </c>
      <c r="B1"/>
      <c r="C1" s="38"/>
      <c r="D1" s="33"/>
    </row>
    <row r="2" spans="1:10" ht="13.5" customHeight="1" x14ac:dyDescent="0.25">
      <c r="A2" s="4" t="s">
        <v>158</v>
      </c>
      <c r="B2"/>
      <c r="C2" s="38"/>
      <c r="D2" s="33"/>
    </row>
    <row r="3" spans="1:10" ht="56.25" customHeight="1" x14ac:dyDescent="0.25">
      <c r="A3" s="85" t="s">
        <v>59</v>
      </c>
      <c r="B3" s="93"/>
      <c r="C3" s="39" t="s">
        <v>119</v>
      </c>
      <c r="D3" s="27" t="s">
        <v>60</v>
      </c>
      <c r="E3" s="27" t="s">
        <v>61</v>
      </c>
      <c r="F3" s="53" t="s">
        <v>62</v>
      </c>
      <c r="G3" s="34" t="s">
        <v>63</v>
      </c>
      <c r="H3" s="27" t="s">
        <v>64</v>
      </c>
    </row>
    <row r="4" spans="1:10" ht="22.5" customHeight="1" x14ac:dyDescent="0.25">
      <c r="A4" s="179" t="s">
        <v>159</v>
      </c>
      <c r="B4" s="180"/>
      <c r="C4" s="39"/>
      <c r="D4" s="96">
        <f>D5+D6</f>
        <v>511.68</v>
      </c>
      <c r="E4" s="27"/>
      <c r="F4" s="53"/>
      <c r="G4" s="34"/>
      <c r="H4" s="27"/>
    </row>
    <row r="5" spans="1:10" ht="16.5" customHeight="1" x14ac:dyDescent="0.25">
      <c r="A5" s="85" t="s">
        <v>116</v>
      </c>
      <c r="B5" s="86"/>
      <c r="C5" s="39"/>
      <c r="D5" s="96">
        <v>579.37</v>
      </c>
      <c r="E5" s="27"/>
      <c r="F5" s="53"/>
      <c r="G5" s="34"/>
      <c r="H5" s="27"/>
    </row>
    <row r="6" spans="1:10" ht="15.75" customHeight="1" x14ac:dyDescent="0.25">
      <c r="A6" s="85" t="s">
        <v>117</v>
      </c>
      <c r="B6" s="86"/>
      <c r="C6" s="39"/>
      <c r="D6" s="96">
        <v>-67.69</v>
      </c>
      <c r="E6" s="96"/>
      <c r="F6" s="53"/>
      <c r="G6" s="34"/>
      <c r="H6" s="27"/>
    </row>
    <row r="7" spans="1:10" ht="14.25" customHeight="1" x14ac:dyDescent="0.25">
      <c r="A7" s="166" t="s">
        <v>160</v>
      </c>
      <c r="B7" s="142"/>
      <c r="C7" s="142"/>
      <c r="D7" s="142"/>
      <c r="E7" s="142"/>
      <c r="F7" s="142"/>
      <c r="G7" s="142"/>
      <c r="H7" s="126"/>
    </row>
    <row r="8" spans="1:10" s="4" customFormat="1" ht="17.25" customHeight="1" x14ac:dyDescent="0.25">
      <c r="A8" s="173" t="s">
        <v>65</v>
      </c>
      <c r="B8" s="174"/>
      <c r="C8" s="40">
        <f>C12+C15+C18+C21+C24</f>
        <v>20.36</v>
      </c>
      <c r="D8" s="73">
        <v>-55.7</v>
      </c>
      <c r="E8" s="73">
        <f>E12+E15+E18+E21+E24</f>
        <v>581.25</v>
      </c>
      <c r="F8" s="73">
        <f>F12+F15+F18+F21+F24</f>
        <v>564.56999999999994</v>
      </c>
      <c r="G8" s="73">
        <f>G12+G15+G18+G21+G24</f>
        <v>564.56999999999994</v>
      </c>
      <c r="H8" s="75">
        <f>F8-E8+D8</f>
        <v>-72.380000000000067</v>
      </c>
    </row>
    <row r="9" spans="1:10" x14ac:dyDescent="0.25">
      <c r="A9" s="35" t="s">
        <v>66</v>
      </c>
      <c r="B9" s="36"/>
      <c r="C9" s="41">
        <f>C8-C10</f>
        <v>18.323999999999998</v>
      </c>
      <c r="D9" s="44">
        <v>-50.13</v>
      </c>
      <c r="E9" s="44">
        <f>E8-E10</f>
        <v>523.125</v>
      </c>
      <c r="F9" s="76">
        <f>F8-F10</f>
        <v>508.11299999999994</v>
      </c>
      <c r="G9" s="76">
        <f>G8-G10</f>
        <v>508.11299999999994</v>
      </c>
      <c r="H9" s="44">
        <f>F9-E9+D9</f>
        <v>-65.142000000000053</v>
      </c>
    </row>
    <row r="10" spans="1:10" x14ac:dyDescent="0.25">
      <c r="A10" s="172" t="s">
        <v>67</v>
      </c>
      <c r="B10" s="142"/>
      <c r="C10" s="41">
        <f>C8*10%</f>
        <v>2.036</v>
      </c>
      <c r="D10" s="44">
        <v>-5.57</v>
      </c>
      <c r="E10" s="44">
        <f>E8*10%</f>
        <v>58.125</v>
      </c>
      <c r="F10" s="76">
        <f>F8*10%</f>
        <v>56.456999999999994</v>
      </c>
      <c r="G10" s="76">
        <f>G8*10%</f>
        <v>56.456999999999994</v>
      </c>
      <c r="H10" s="44">
        <f>F10-E10+D10</f>
        <v>-7.2380000000000067</v>
      </c>
    </row>
    <row r="11" spans="1:10" ht="12.75" customHeight="1" x14ac:dyDescent="0.25">
      <c r="A11" s="166" t="s">
        <v>68</v>
      </c>
      <c r="B11" s="167"/>
      <c r="C11" s="167"/>
      <c r="D11" s="167"/>
      <c r="E11" s="167"/>
      <c r="F11" s="167"/>
      <c r="G11" s="167"/>
      <c r="H11" s="168"/>
    </row>
    <row r="12" spans="1:10" x14ac:dyDescent="0.25">
      <c r="A12" s="169" t="s">
        <v>50</v>
      </c>
      <c r="B12" s="170"/>
      <c r="C12" s="40">
        <v>5.75</v>
      </c>
      <c r="D12" s="78">
        <v>-15.8</v>
      </c>
      <c r="E12" s="78">
        <v>164.15</v>
      </c>
      <c r="F12" s="76">
        <v>159.43</v>
      </c>
      <c r="G12" s="79">
        <f t="shared" ref="G12:G24" si="0">F12</f>
        <v>159.43</v>
      </c>
      <c r="H12" s="44">
        <f t="shared" ref="H12:H24" si="1">F12-E12+D12</f>
        <v>-20.52</v>
      </c>
      <c r="J12" s="47"/>
    </row>
    <row r="13" spans="1:10" x14ac:dyDescent="0.25">
      <c r="A13" s="35" t="s">
        <v>66</v>
      </c>
      <c r="B13" s="36"/>
      <c r="C13" s="41">
        <f>C12-C14</f>
        <v>5.1749999999999998</v>
      </c>
      <c r="D13" s="44">
        <f>D12-D14</f>
        <v>-14.22</v>
      </c>
      <c r="E13" s="44">
        <f>E12-E14</f>
        <v>147.73500000000001</v>
      </c>
      <c r="F13" s="76">
        <f>F12-F14</f>
        <v>143.48699999999999</v>
      </c>
      <c r="G13" s="76">
        <f>G12-G14</f>
        <v>143.48699999999999</v>
      </c>
      <c r="H13" s="44">
        <f t="shared" si="1"/>
        <v>-18.468000000000018</v>
      </c>
    </row>
    <row r="14" spans="1:10" x14ac:dyDescent="0.25">
      <c r="A14" s="172" t="s">
        <v>67</v>
      </c>
      <c r="B14" s="142"/>
      <c r="C14" s="41">
        <f>C12*10%</f>
        <v>0.57500000000000007</v>
      </c>
      <c r="D14" s="44">
        <f>D12*10%</f>
        <v>-1.58</v>
      </c>
      <c r="E14" s="44">
        <f>E12*10%</f>
        <v>16.415000000000003</v>
      </c>
      <c r="F14" s="44">
        <f>F12*10%</f>
        <v>15.943000000000001</v>
      </c>
      <c r="G14" s="44">
        <f>G12*10%</f>
        <v>15.943000000000001</v>
      </c>
      <c r="H14" s="44">
        <f t="shared" si="1"/>
        <v>-2.0520000000000014</v>
      </c>
    </row>
    <row r="15" spans="1:10" ht="23.25" customHeight="1" x14ac:dyDescent="0.25">
      <c r="A15" s="169" t="s">
        <v>42</v>
      </c>
      <c r="B15" s="170"/>
      <c r="C15" s="40">
        <v>3.51</v>
      </c>
      <c r="D15" s="78">
        <v>-9.27</v>
      </c>
      <c r="E15" s="78">
        <v>100.2</v>
      </c>
      <c r="F15" s="76">
        <v>97.97</v>
      </c>
      <c r="G15" s="79">
        <f t="shared" si="0"/>
        <v>97.97</v>
      </c>
      <c r="H15" s="44">
        <f t="shared" si="1"/>
        <v>-11.500000000000004</v>
      </c>
      <c r="J15" s="69"/>
    </row>
    <row r="16" spans="1:10" x14ac:dyDescent="0.25">
      <c r="A16" s="35" t="s">
        <v>66</v>
      </c>
      <c r="B16" s="36"/>
      <c r="C16" s="41">
        <f>C15-C17</f>
        <v>3.1589999999999998</v>
      </c>
      <c r="D16" s="44">
        <f>D15-D17</f>
        <v>-8.343</v>
      </c>
      <c r="E16" s="44">
        <f>E15-E17</f>
        <v>90.18</v>
      </c>
      <c r="F16" s="76">
        <f>F15-F17</f>
        <v>88.173000000000002</v>
      </c>
      <c r="G16" s="76">
        <f>G15-G17</f>
        <v>88.173000000000002</v>
      </c>
      <c r="H16" s="44">
        <f t="shared" si="1"/>
        <v>-10.350000000000005</v>
      </c>
      <c r="J16" s="47"/>
    </row>
    <row r="17" spans="1:10" ht="15" customHeight="1" x14ac:dyDescent="0.25">
      <c r="A17" s="172" t="s">
        <v>67</v>
      </c>
      <c r="B17" s="142"/>
      <c r="C17" s="41">
        <f>C15*10%</f>
        <v>0.35099999999999998</v>
      </c>
      <c r="D17" s="44">
        <f>D15*10%</f>
        <v>-0.92700000000000005</v>
      </c>
      <c r="E17" s="44">
        <f>E15*10%</f>
        <v>10.020000000000001</v>
      </c>
      <c r="F17" s="44">
        <f>F15*10%</f>
        <v>9.7970000000000006</v>
      </c>
      <c r="G17" s="44">
        <f>G15*10%</f>
        <v>9.7970000000000006</v>
      </c>
      <c r="H17" s="44">
        <f t="shared" si="1"/>
        <v>-1.1500000000000008</v>
      </c>
      <c r="J17" s="69"/>
    </row>
    <row r="18" spans="1:10" ht="12.75" customHeight="1" x14ac:dyDescent="0.25">
      <c r="A18" s="169" t="s">
        <v>51</v>
      </c>
      <c r="B18" s="170"/>
      <c r="C18" s="39">
        <v>2.41</v>
      </c>
      <c r="D18" s="78">
        <v>-8.36</v>
      </c>
      <c r="E18" s="78">
        <v>68.8</v>
      </c>
      <c r="F18" s="76">
        <v>66.83</v>
      </c>
      <c r="G18" s="79">
        <f t="shared" si="0"/>
        <v>66.83</v>
      </c>
      <c r="H18" s="44">
        <f t="shared" si="1"/>
        <v>-10.329999999999998</v>
      </c>
    </row>
    <row r="19" spans="1:10" ht="13.5" customHeight="1" x14ac:dyDescent="0.25">
      <c r="A19" s="35" t="s">
        <v>66</v>
      </c>
      <c r="B19" s="36"/>
      <c r="C19" s="41">
        <f>C18-C20</f>
        <v>2.169</v>
      </c>
      <c r="D19" s="44">
        <f>D18-D20</f>
        <v>-7.5239999999999991</v>
      </c>
      <c r="E19" s="44">
        <f>E18-E20</f>
        <v>61.919999999999995</v>
      </c>
      <c r="F19" s="76">
        <f>F18-F20</f>
        <v>60.146999999999998</v>
      </c>
      <c r="G19" s="76">
        <f>G18-G20</f>
        <v>60.146999999999998</v>
      </c>
      <c r="H19" s="44">
        <f t="shared" si="1"/>
        <v>-9.2969999999999953</v>
      </c>
    </row>
    <row r="20" spans="1:10" ht="12.75" customHeight="1" x14ac:dyDescent="0.25">
      <c r="A20" s="172" t="s">
        <v>67</v>
      </c>
      <c r="B20" s="142"/>
      <c r="C20" s="41">
        <f>C18*10%</f>
        <v>0.24100000000000002</v>
      </c>
      <c r="D20" s="44">
        <f>D18*10%</f>
        <v>-0.83599999999999997</v>
      </c>
      <c r="E20" s="44">
        <f>E18*10%</f>
        <v>6.88</v>
      </c>
      <c r="F20" s="44">
        <f>F18*10%</f>
        <v>6.6829999999999998</v>
      </c>
      <c r="G20" s="44">
        <f>G18*10%</f>
        <v>6.6829999999999998</v>
      </c>
      <c r="H20" s="44">
        <f t="shared" si="1"/>
        <v>-1.0329999999999999</v>
      </c>
    </row>
    <row r="21" spans="1:10" ht="14.25" customHeight="1" x14ac:dyDescent="0.25">
      <c r="A21" s="9" t="s">
        <v>105</v>
      </c>
      <c r="B21" s="37"/>
      <c r="C21" s="42">
        <v>4.43</v>
      </c>
      <c r="D21" s="44">
        <v>-12.59</v>
      </c>
      <c r="E21" s="44">
        <f>122.6+1.05+0.26+2.57</f>
        <v>126.47999999999999</v>
      </c>
      <c r="F21" s="76">
        <f>118.41+1.05+0.26+2.49</f>
        <v>122.21</v>
      </c>
      <c r="G21" s="80">
        <f t="shared" si="0"/>
        <v>122.21</v>
      </c>
      <c r="H21" s="44">
        <f t="shared" si="1"/>
        <v>-16.859999999999996</v>
      </c>
    </row>
    <row r="22" spans="1:10" ht="14.25" customHeight="1" x14ac:dyDescent="0.25">
      <c r="A22" s="35" t="s">
        <v>66</v>
      </c>
      <c r="B22" s="36"/>
      <c r="C22" s="41">
        <f>C21-C23</f>
        <v>3.9869999999999997</v>
      </c>
      <c r="D22" s="44">
        <f>D21-D23</f>
        <v>-11.331</v>
      </c>
      <c r="E22" s="44">
        <f>E21-E23</f>
        <v>113.83199999999999</v>
      </c>
      <c r="F22" s="76">
        <f>F21-F23</f>
        <v>109.98899999999999</v>
      </c>
      <c r="G22" s="76">
        <f>G21-G23</f>
        <v>109.98899999999999</v>
      </c>
      <c r="H22" s="44">
        <f t="shared" si="1"/>
        <v>-15.174000000000003</v>
      </c>
    </row>
    <row r="23" spans="1:10" x14ac:dyDescent="0.25">
      <c r="A23" s="172" t="s">
        <v>67</v>
      </c>
      <c r="B23" s="142"/>
      <c r="C23" s="41">
        <f>C21*10%</f>
        <v>0.443</v>
      </c>
      <c r="D23" s="44">
        <f>D21*10%</f>
        <v>-1.2590000000000001</v>
      </c>
      <c r="E23" s="44">
        <f>E21*10%</f>
        <v>12.648</v>
      </c>
      <c r="F23" s="44">
        <f>F21*10%</f>
        <v>12.221</v>
      </c>
      <c r="G23" s="44">
        <f>G21*10%</f>
        <v>12.221</v>
      </c>
      <c r="H23" s="44">
        <f t="shared" si="1"/>
        <v>-1.6859999999999997</v>
      </c>
    </row>
    <row r="24" spans="1:10" ht="14.25" customHeight="1" x14ac:dyDescent="0.25">
      <c r="A24" s="160" t="s">
        <v>106</v>
      </c>
      <c r="B24" s="161"/>
      <c r="C24" s="186">
        <v>4.26</v>
      </c>
      <c r="D24" s="188">
        <v>-9.67</v>
      </c>
      <c r="E24" s="188">
        <v>121.62</v>
      </c>
      <c r="F24" s="183">
        <v>118.13</v>
      </c>
      <c r="G24" s="181">
        <f t="shared" si="0"/>
        <v>118.13</v>
      </c>
      <c r="H24" s="44">
        <f t="shared" si="1"/>
        <v>-13.160000000000009</v>
      </c>
    </row>
    <row r="25" spans="1:10" ht="0.75" hidden="1" customHeight="1" x14ac:dyDescent="0.25">
      <c r="A25" s="158"/>
      <c r="B25" s="185"/>
      <c r="C25" s="187"/>
      <c r="D25" s="189"/>
      <c r="E25" s="189"/>
      <c r="F25" s="184"/>
      <c r="G25" s="182"/>
      <c r="H25" s="44"/>
    </row>
    <row r="26" spans="1:10" x14ac:dyDescent="0.25">
      <c r="A26" s="35" t="s">
        <v>66</v>
      </c>
      <c r="B26" s="36"/>
      <c r="C26" s="41">
        <f>C24-C27</f>
        <v>3.8339999999999996</v>
      </c>
      <c r="D26" s="44">
        <f>D24-D27</f>
        <v>-8.7029999999999994</v>
      </c>
      <c r="E26" s="44">
        <f>E25-E27</f>
        <v>-12.162000000000001</v>
      </c>
      <c r="F26" s="76">
        <f>F25-F27</f>
        <v>-11.813000000000001</v>
      </c>
      <c r="G26" s="76">
        <f>G25-G27</f>
        <v>-11.813000000000001</v>
      </c>
      <c r="H26" s="44">
        <f>F26-E26+D26</f>
        <v>-8.3539999999999992</v>
      </c>
    </row>
    <row r="27" spans="1:10" x14ac:dyDescent="0.25">
      <c r="A27" s="172" t="s">
        <v>67</v>
      </c>
      <c r="B27" s="142"/>
      <c r="C27" s="41">
        <f>C24*10%</f>
        <v>0.42599999999999999</v>
      </c>
      <c r="D27" s="44">
        <f>D24*10%</f>
        <v>-0.96700000000000008</v>
      </c>
      <c r="E27" s="44">
        <f t="shared" ref="E27:G27" si="2">E24*10%</f>
        <v>12.162000000000001</v>
      </c>
      <c r="F27" s="44">
        <f t="shared" si="2"/>
        <v>11.813000000000001</v>
      </c>
      <c r="G27" s="44">
        <f t="shared" si="2"/>
        <v>11.813000000000001</v>
      </c>
      <c r="H27" s="44">
        <f>F27-E27+D27</f>
        <v>-1.3160000000000003</v>
      </c>
    </row>
    <row r="28" spans="1:10" ht="13.5" customHeight="1" x14ac:dyDescent="0.25">
      <c r="A28" s="95"/>
      <c r="B28" s="94"/>
      <c r="C28" s="41"/>
      <c r="D28" s="44"/>
      <c r="E28" s="44"/>
      <c r="F28" s="76"/>
      <c r="G28" s="80"/>
      <c r="H28" s="44"/>
    </row>
    <row r="29" spans="1:10" s="4" customFormat="1" ht="16.5" customHeight="1" x14ac:dyDescent="0.25">
      <c r="A29" s="173" t="s">
        <v>43</v>
      </c>
      <c r="B29" s="174"/>
      <c r="C29" s="42">
        <v>7.38</v>
      </c>
      <c r="D29" s="75">
        <v>549.44000000000005</v>
      </c>
      <c r="E29" s="75">
        <f>152.09+56.55</f>
        <v>208.64</v>
      </c>
      <c r="F29" s="74">
        <f>147.68+54.91</f>
        <v>202.59</v>
      </c>
      <c r="G29" s="81">
        <f>G30+G31</f>
        <v>427.63900000000001</v>
      </c>
      <c r="H29" s="75">
        <f>F29-E29-G29+D29+F29</f>
        <v>318.34100000000012</v>
      </c>
    </row>
    <row r="30" spans="1:10" ht="13.5" customHeight="1" x14ac:dyDescent="0.25">
      <c r="A30" s="35" t="s">
        <v>69</v>
      </c>
      <c r="B30" s="36"/>
      <c r="C30" s="41">
        <f>C29-C31</f>
        <v>6.6419999999999995</v>
      </c>
      <c r="D30" s="44">
        <v>547.16</v>
      </c>
      <c r="E30" s="44">
        <f>E29-E31</f>
        <v>187.77599999999998</v>
      </c>
      <c r="F30" s="76">
        <f>F29-F31</f>
        <v>182.33100000000002</v>
      </c>
      <c r="G30" s="77">
        <f>G63</f>
        <v>407.38</v>
      </c>
      <c r="H30" s="44">
        <f>F30-E30-G30+D30+F30</f>
        <v>316.66600000000005</v>
      </c>
    </row>
    <row r="31" spans="1:10" ht="12.75" customHeight="1" x14ac:dyDescent="0.25">
      <c r="A31" s="172" t="s">
        <v>67</v>
      </c>
      <c r="B31" s="142"/>
      <c r="C31" s="41">
        <f>C29*10%</f>
        <v>0.73799999999999999</v>
      </c>
      <c r="D31" s="44">
        <v>2.29</v>
      </c>
      <c r="E31" s="44">
        <f>E29*10%</f>
        <v>20.864000000000001</v>
      </c>
      <c r="F31" s="44">
        <f>F29*10%</f>
        <v>20.259</v>
      </c>
      <c r="G31" s="44">
        <f>F31</f>
        <v>20.259</v>
      </c>
      <c r="H31" s="44">
        <f>F31-E31-G31+D31+F31</f>
        <v>1.6849999999999987</v>
      </c>
    </row>
    <row r="32" spans="1:10" ht="12.75" customHeight="1" x14ac:dyDescent="0.25">
      <c r="A32" s="103"/>
      <c r="B32" s="102"/>
      <c r="C32" s="41"/>
      <c r="D32" s="44"/>
      <c r="E32" s="44"/>
      <c r="F32" s="76"/>
      <c r="G32" s="80"/>
      <c r="H32" s="44"/>
    </row>
    <row r="33" spans="1:8" ht="12.75" customHeight="1" x14ac:dyDescent="0.25">
      <c r="A33" s="145" t="s">
        <v>128</v>
      </c>
      <c r="B33" s="146"/>
      <c r="C33" s="41"/>
      <c r="D33" s="75">
        <v>-10.9</v>
      </c>
      <c r="E33" s="75">
        <f>E35+E36+E37+E38</f>
        <v>65.364000000000004</v>
      </c>
      <c r="F33" s="75">
        <f>F35+F36+F37+F38</f>
        <v>62.79</v>
      </c>
      <c r="G33" s="75">
        <f>G35+G36+G37+G38</f>
        <v>62.79</v>
      </c>
      <c r="H33" s="75">
        <f t="shared" ref="H33:H38" si="3">F33-E33-G33+D33+F33</f>
        <v>-13.474000000000011</v>
      </c>
    </row>
    <row r="34" spans="1:8" ht="12.75" customHeight="1" x14ac:dyDescent="0.25">
      <c r="A34" s="35" t="s">
        <v>129</v>
      </c>
      <c r="B34" s="101"/>
      <c r="C34" s="41"/>
      <c r="D34" s="44"/>
      <c r="E34" s="44"/>
      <c r="F34" s="76"/>
      <c r="G34" s="80"/>
      <c r="H34" s="75"/>
    </row>
    <row r="35" spans="1:8" ht="12.75" customHeight="1" x14ac:dyDescent="0.25">
      <c r="A35" s="175" t="s">
        <v>130</v>
      </c>
      <c r="B35" s="176"/>
      <c r="C35" s="41"/>
      <c r="D35" s="44">
        <v>-0.52</v>
      </c>
      <c r="E35" s="44">
        <v>4.01</v>
      </c>
      <c r="F35" s="76">
        <v>3.9</v>
      </c>
      <c r="G35" s="76">
        <f>F35</f>
        <v>3.9</v>
      </c>
      <c r="H35" s="44">
        <f t="shared" si="3"/>
        <v>-0.62999999999999945</v>
      </c>
    </row>
    <row r="36" spans="1:8" ht="12.75" customHeight="1" x14ac:dyDescent="0.25">
      <c r="A36" s="175" t="s">
        <v>132</v>
      </c>
      <c r="B36" s="176"/>
      <c r="C36" s="41"/>
      <c r="D36" s="44">
        <v>-2.54</v>
      </c>
      <c r="E36" s="44">
        <v>19.57</v>
      </c>
      <c r="F36" s="76">
        <v>19.07</v>
      </c>
      <c r="G36" s="76">
        <f t="shared" ref="G36:G38" si="4">F36</f>
        <v>19.07</v>
      </c>
      <c r="H36" s="44">
        <f t="shared" si="3"/>
        <v>-3.0399999999999991</v>
      </c>
    </row>
    <row r="37" spans="1:8" ht="12.75" customHeight="1" x14ac:dyDescent="0.25">
      <c r="A37" s="175" t="s">
        <v>133</v>
      </c>
      <c r="B37" s="176"/>
      <c r="C37" s="41"/>
      <c r="D37" s="44">
        <v>-7.4</v>
      </c>
      <c r="E37" s="44">
        <v>37.713999999999999</v>
      </c>
      <c r="F37" s="76">
        <v>35.880000000000003</v>
      </c>
      <c r="G37" s="76">
        <f t="shared" si="4"/>
        <v>35.880000000000003</v>
      </c>
      <c r="H37" s="44">
        <f t="shared" si="3"/>
        <v>-9.2339999999999947</v>
      </c>
    </row>
    <row r="38" spans="1:8" ht="12.75" customHeight="1" x14ac:dyDescent="0.25">
      <c r="A38" s="175" t="s">
        <v>131</v>
      </c>
      <c r="B38" s="176"/>
      <c r="C38" s="41"/>
      <c r="D38" s="44">
        <v>-0.44</v>
      </c>
      <c r="E38" s="44">
        <v>4.07</v>
      </c>
      <c r="F38" s="76">
        <v>3.94</v>
      </c>
      <c r="G38" s="76">
        <f t="shared" si="4"/>
        <v>3.94</v>
      </c>
      <c r="H38" s="44">
        <f t="shared" si="3"/>
        <v>-0.57000000000000073</v>
      </c>
    </row>
    <row r="39" spans="1:8" s="4" customFormat="1" ht="12.75" customHeight="1" x14ac:dyDescent="0.25">
      <c r="A39" s="87" t="s">
        <v>112</v>
      </c>
      <c r="B39" s="88"/>
      <c r="C39" s="89"/>
      <c r="D39" s="67"/>
      <c r="E39" s="89">
        <f>E8+E29+E33</f>
        <v>855.25400000000002</v>
      </c>
      <c r="F39" s="89">
        <f t="shared" ref="F39:G39" si="5">F8+F29+F33</f>
        <v>829.94999999999993</v>
      </c>
      <c r="G39" s="89">
        <f t="shared" si="5"/>
        <v>1054.999</v>
      </c>
      <c r="H39" s="74"/>
    </row>
    <row r="40" spans="1:8" s="4" customFormat="1" ht="12.75" customHeight="1" x14ac:dyDescent="0.25">
      <c r="A40" s="87" t="s">
        <v>113</v>
      </c>
      <c r="B40" s="88"/>
      <c r="C40" s="89"/>
      <c r="D40" s="67"/>
      <c r="E40" s="89"/>
      <c r="F40" s="89"/>
      <c r="G40" s="87"/>
      <c r="H40" s="74"/>
    </row>
    <row r="41" spans="1:8" ht="23.25" customHeight="1" x14ac:dyDescent="0.25">
      <c r="A41" s="177" t="s">
        <v>127</v>
      </c>
      <c r="B41" s="178"/>
      <c r="C41" s="113">
        <v>480</v>
      </c>
      <c r="D41" s="118">
        <v>14.65</v>
      </c>
      <c r="E41" s="118">
        <v>5.76</v>
      </c>
      <c r="F41" s="119">
        <v>5.76</v>
      </c>
      <c r="G41" s="117">
        <f>G42</f>
        <v>0.97920000000000007</v>
      </c>
      <c r="H41" s="75">
        <f t="shared" ref="H41:H45" si="6">F41-E41-G41+D41+F41</f>
        <v>19.430799999999998</v>
      </c>
    </row>
    <row r="42" spans="1:8" ht="18" customHeight="1" x14ac:dyDescent="0.25">
      <c r="A42" s="160" t="s">
        <v>52</v>
      </c>
      <c r="B42" s="161"/>
      <c r="C42" s="113">
        <v>0</v>
      </c>
      <c r="D42" s="114">
        <v>0</v>
      </c>
      <c r="E42" s="113">
        <f>E41*17%</f>
        <v>0.97920000000000007</v>
      </c>
      <c r="F42" s="113">
        <f>F41*17%</f>
        <v>0.97920000000000007</v>
      </c>
      <c r="G42" s="112">
        <f>F42</f>
        <v>0.97920000000000007</v>
      </c>
      <c r="H42" s="116">
        <f t="shared" ref="H42" si="7">F42-E42-G42+D42+F42</f>
        <v>0</v>
      </c>
    </row>
    <row r="43" spans="1:8" ht="24" customHeight="1" x14ac:dyDescent="0.25">
      <c r="A43" s="156" t="s">
        <v>162</v>
      </c>
      <c r="B43" s="157"/>
      <c r="C43" s="41" t="s">
        <v>124</v>
      </c>
      <c r="D43" s="7">
        <v>10.28</v>
      </c>
      <c r="E43" s="42">
        <v>4.8</v>
      </c>
      <c r="F43" s="74">
        <v>4.8</v>
      </c>
      <c r="G43" s="75">
        <f>G44</f>
        <v>0.81600000000000006</v>
      </c>
      <c r="H43" s="75">
        <f t="shared" si="6"/>
        <v>14.263999999999999</v>
      </c>
    </row>
    <row r="44" spans="1:8" s="109" customFormat="1" ht="16.5" customHeight="1" x14ac:dyDescent="0.25">
      <c r="A44" s="162" t="s">
        <v>52</v>
      </c>
      <c r="B44" s="163"/>
      <c r="C44" s="107"/>
      <c r="D44" s="108">
        <v>0</v>
      </c>
      <c r="E44" s="122">
        <f>E43*17%</f>
        <v>0.81600000000000006</v>
      </c>
      <c r="F44" s="122">
        <f>F43*17%</f>
        <v>0.81600000000000006</v>
      </c>
      <c r="G44" s="76">
        <f>F44</f>
        <v>0.81600000000000006</v>
      </c>
      <c r="H44" s="76">
        <v>0</v>
      </c>
    </row>
    <row r="45" spans="1:8" ht="17.25" customHeight="1" x14ac:dyDescent="0.25">
      <c r="A45" s="156" t="s">
        <v>125</v>
      </c>
      <c r="B45" s="157"/>
      <c r="C45" s="41" t="s">
        <v>126</v>
      </c>
      <c r="D45" s="7">
        <v>5</v>
      </c>
      <c r="E45" s="42">
        <v>2.4</v>
      </c>
      <c r="F45" s="74">
        <v>2.4</v>
      </c>
      <c r="G45" s="75">
        <f>G46</f>
        <v>0.40800000000000003</v>
      </c>
      <c r="H45" s="75">
        <f t="shared" si="6"/>
        <v>6.9919999999999991</v>
      </c>
    </row>
    <row r="46" spans="1:8" ht="16.5" customHeight="1" x14ac:dyDescent="0.25">
      <c r="A46" s="158" t="s">
        <v>52</v>
      </c>
      <c r="B46" s="159"/>
      <c r="C46" s="98"/>
      <c r="D46" s="99">
        <v>0</v>
      </c>
      <c r="E46" s="122">
        <f>E45*17%</f>
        <v>0.40800000000000003</v>
      </c>
      <c r="F46" s="122">
        <f>F45*17%</f>
        <v>0.40800000000000003</v>
      </c>
      <c r="G46" s="110">
        <f>F46</f>
        <v>0.40800000000000003</v>
      </c>
      <c r="H46" s="111">
        <v>0</v>
      </c>
    </row>
    <row r="47" spans="1:8" ht="18.75" customHeight="1" x14ac:dyDescent="0.25">
      <c r="A47" s="177" t="s">
        <v>134</v>
      </c>
      <c r="B47" s="178"/>
      <c r="C47" s="113">
        <v>0</v>
      </c>
      <c r="D47" s="118">
        <v>-1.0900000000000001</v>
      </c>
      <c r="E47" s="118">
        <v>52.8</v>
      </c>
      <c r="F47" s="119">
        <v>50.42</v>
      </c>
      <c r="G47" s="117">
        <f>F47</f>
        <v>50.42</v>
      </c>
      <c r="H47" s="115">
        <f>F47-E47+D47</f>
        <v>-3.4699999999999953</v>
      </c>
    </row>
    <row r="48" spans="1:8" s="72" customFormat="1" ht="15.75" customHeight="1" x14ac:dyDescent="0.25">
      <c r="A48" s="145" t="s">
        <v>114</v>
      </c>
      <c r="B48" s="146"/>
      <c r="C48" s="7"/>
      <c r="D48" s="7"/>
      <c r="E48" s="42">
        <f>E39+E41+E43+E45+E47</f>
        <v>921.0139999999999</v>
      </c>
      <c r="F48" s="42">
        <f>F39+F41+F43+F45+F47</f>
        <v>893.32999999999981</v>
      </c>
      <c r="G48" s="42">
        <f>G39+G41+G43+G45+G47</f>
        <v>1107.6222</v>
      </c>
      <c r="H48" s="7"/>
    </row>
    <row r="49" spans="1:10" s="72" customFormat="1" ht="18" customHeight="1" x14ac:dyDescent="0.25">
      <c r="A49" s="147" t="s">
        <v>115</v>
      </c>
      <c r="B49" s="148"/>
      <c r="C49" s="54"/>
      <c r="D49" s="76">
        <f>D4</f>
        <v>511.68</v>
      </c>
      <c r="E49" s="67"/>
      <c r="F49" s="67"/>
      <c r="G49" s="54"/>
      <c r="H49" s="89">
        <f>F48-E48+D49+F48-G48</f>
        <v>269.70379999999977</v>
      </c>
      <c r="I49" s="106"/>
      <c r="J49" s="105"/>
    </row>
    <row r="50" spans="1:10" s="72" customFormat="1" ht="21.75" customHeight="1" x14ac:dyDescent="0.25">
      <c r="A50" s="147" t="s">
        <v>161</v>
      </c>
      <c r="B50" s="147"/>
      <c r="C50" s="100"/>
      <c r="D50" s="104"/>
      <c r="E50" s="74"/>
      <c r="F50" s="89"/>
      <c r="G50" s="89"/>
      <c r="H50" s="74">
        <f>H51+H52</f>
        <v>269.70380000000006</v>
      </c>
      <c r="I50" s="105"/>
    </row>
    <row r="51" spans="1:10" s="72" customFormat="1" ht="18" customHeight="1" x14ac:dyDescent="0.25">
      <c r="A51" s="147" t="s">
        <v>116</v>
      </c>
      <c r="B51" s="149"/>
      <c r="C51" s="100"/>
      <c r="D51" s="100"/>
      <c r="E51" s="74"/>
      <c r="F51" s="89"/>
      <c r="G51" s="89"/>
      <c r="H51" s="74">
        <f>H29+H41+H43+H45</f>
        <v>359.02780000000013</v>
      </c>
      <c r="I51" s="105"/>
    </row>
    <row r="52" spans="1:10" s="72" customFormat="1" ht="21" customHeight="1" x14ac:dyDescent="0.25">
      <c r="A52" s="147" t="s">
        <v>117</v>
      </c>
      <c r="B52" s="148"/>
      <c r="C52" s="100"/>
      <c r="D52" s="100"/>
      <c r="E52" s="74"/>
      <c r="F52" s="89"/>
      <c r="G52" s="89"/>
      <c r="H52" s="74">
        <f>H8+H33+H47</f>
        <v>-89.324000000000069</v>
      </c>
    </row>
    <row r="53" spans="1:10" s="72" customFormat="1" ht="12" customHeight="1" x14ac:dyDescent="0.25">
      <c r="A53" s="90"/>
      <c r="B53" s="91"/>
      <c r="C53" s="91"/>
      <c r="D53" s="91"/>
      <c r="E53" s="92"/>
      <c r="F53" s="92"/>
      <c r="G53" s="91"/>
      <c r="H53" s="91"/>
    </row>
    <row r="54" spans="1:10" ht="24.75" customHeight="1" x14ac:dyDescent="0.25">
      <c r="A54" s="143"/>
      <c r="B54" s="144"/>
      <c r="C54" s="144"/>
      <c r="D54" s="144"/>
      <c r="E54" s="144"/>
      <c r="F54" s="144"/>
      <c r="G54" s="144"/>
      <c r="H54" s="144"/>
    </row>
    <row r="55" spans="1:10" s="71" customFormat="1" ht="15" customHeight="1" x14ac:dyDescent="0.25">
      <c r="A55" s="70"/>
      <c r="B55" s="70"/>
      <c r="C55" s="70"/>
      <c r="D55" s="70"/>
      <c r="E55" s="70"/>
      <c r="F55" s="70"/>
      <c r="G55" s="70"/>
      <c r="H55" s="70"/>
    </row>
    <row r="56" spans="1:10" x14ac:dyDescent="0.25">
      <c r="A56" s="19" t="s">
        <v>140</v>
      </c>
      <c r="D56" s="21"/>
      <c r="E56" s="45"/>
      <c r="F56" s="55"/>
      <c r="G56" s="45"/>
    </row>
    <row r="57" spans="1:10" ht="24.75" customHeight="1" x14ac:dyDescent="0.25">
      <c r="A57" s="141" t="s">
        <v>54</v>
      </c>
      <c r="B57" s="142"/>
      <c r="C57" s="142"/>
      <c r="D57" s="126"/>
      <c r="E57" s="29" t="s">
        <v>55</v>
      </c>
      <c r="F57" s="56" t="s">
        <v>56</v>
      </c>
      <c r="G57" s="29" t="s">
        <v>120</v>
      </c>
      <c r="H57" s="7" t="s">
        <v>121</v>
      </c>
    </row>
    <row r="58" spans="1:10" x14ac:dyDescent="0.25">
      <c r="A58" s="153" t="s">
        <v>141</v>
      </c>
      <c r="B58" s="154"/>
      <c r="C58" s="154"/>
      <c r="D58" s="155"/>
      <c r="E58" s="120" t="s">
        <v>142</v>
      </c>
      <c r="F58" s="120" t="s">
        <v>144</v>
      </c>
      <c r="G58" s="120">
        <v>1.22</v>
      </c>
      <c r="H58" s="121" t="s">
        <v>143</v>
      </c>
      <c r="I58" s="17"/>
    </row>
    <row r="59" spans="1:10" ht="24.75" customHeight="1" x14ac:dyDescent="0.25">
      <c r="A59" s="150" t="s">
        <v>145</v>
      </c>
      <c r="B59" s="151"/>
      <c r="C59" s="151"/>
      <c r="D59" s="152"/>
      <c r="E59" s="30" t="s">
        <v>147</v>
      </c>
      <c r="F59" s="56" t="s">
        <v>148</v>
      </c>
      <c r="G59" s="31">
        <v>13</v>
      </c>
      <c r="H59" s="7" t="s">
        <v>146</v>
      </c>
    </row>
    <row r="60" spans="1:10" ht="21" customHeight="1" x14ac:dyDescent="0.25">
      <c r="A60" s="150" t="s">
        <v>149</v>
      </c>
      <c r="B60" s="151"/>
      <c r="C60" s="151"/>
      <c r="D60" s="152"/>
      <c r="E60" s="30" t="s">
        <v>150</v>
      </c>
      <c r="F60" s="56" t="s">
        <v>148</v>
      </c>
      <c r="G60" s="31">
        <v>8.89</v>
      </c>
      <c r="H60" s="7" t="s">
        <v>151</v>
      </c>
    </row>
    <row r="61" spans="1:10" ht="21" customHeight="1" x14ac:dyDescent="0.25">
      <c r="A61" s="150" t="s">
        <v>155</v>
      </c>
      <c r="B61" s="151"/>
      <c r="C61" s="151"/>
      <c r="D61" s="152"/>
      <c r="E61" s="30" t="s">
        <v>152</v>
      </c>
      <c r="F61" s="56" t="s">
        <v>153</v>
      </c>
      <c r="G61" s="31">
        <v>26.04</v>
      </c>
      <c r="H61" s="7" t="s">
        <v>154</v>
      </c>
    </row>
    <row r="62" spans="1:10" ht="21" customHeight="1" x14ac:dyDescent="0.25">
      <c r="A62" s="150" t="s">
        <v>156</v>
      </c>
      <c r="B62" s="151"/>
      <c r="C62" s="151"/>
      <c r="D62" s="152"/>
      <c r="E62" s="30" t="s">
        <v>157</v>
      </c>
      <c r="F62" s="56" t="s">
        <v>148</v>
      </c>
      <c r="G62" s="31">
        <v>358.23</v>
      </c>
      <c r="H62" s="7" t="s">
        <v>151</v>
      </c>
    </row>
    <row r="63" spans="1:10" s="4" customFormat="1" ht="13.5" customHeight="1" x14ac:dyDescent="0.25">
      <c r="A63" s="164" t="s">
        <v>7</v>
      </c>
      <c r="B63" s="165"/>
      <c r="C63" s="165"/>
      <c r="D63" s="146"/>
      <c r="E63" s="82"/>
      <c r="F63" s="83"/>
      <c r="G63" s="84">
        <f>SUM(G58:G62)</f>
        <v>407.38</v>
      </c>
      <c r="H63" s="66"/>
    </row>
    <row r="64" spans="1:10" x14ac:dyDescent="0.25">
      <c r="A64" s="19" t="s">
        <v>44</v>
      </c>
      <c r="D64" s="21"/>
      <c r="E64" s="45"/>
      <c r="F64" s="55"/>
      <c r="G64" s="45"/>
    </row>
    <row r="65" spans="1:7" x14ac:dyDescent="0.25">
      <c r="A65" s="19" t="s">
        <v>45</v>
      </c>
      <c r="D65" s="21"/>
      <c r="E65" s="45"/>
      <c r="F65" s="55"/>
      <c r="G65" s="45"/>
    </row>
    <row r="66" spans="1:7" ht="23.25" customHeight="1" x14ac:dyDescent="0.25">
      <c r="A66" s="141" t="s">
        <v>58</v>
      </c>
      <c r="B66" s="142"/>
      <c r="C66" s="142"/>
      <c r="D66" s="142"/>
      <c r="E66" s="126"/>
      <c r="F66" s="56" t="s">
        <v>56</v>
      </c>
      <c r="G66" s="32" t="s">
        <v>57</v>
      </c>
    </row>
    <row r="67" spans="1:7" x14ac:dyDescent="0.25">
      <c r="A67" s="141" t="s">
        <v>122</v>
      </c>
      <c r="B67" s="142"/>
      <c r="C67" s="142"/>
      <c r="D67" s="142"/>
      <c r="E67" s="126"/>
      <c r="F67" s="56" t="s">
        <v>72</v>
      </c>
      <c r="G67" s="29">
        <v>0</v>
      </c>
    </row>
    <row r="68" spans="1:7" ht="16.5" customHeight="1" x14ac:dyDescent="0.25">
      <c r="A68" s="21"/>
      <c r="D68" s="21"/>
      <c r="E68" s="45"/>
      <c r="F68" s="55"/>
      <c r="G68" s="45"/>
    </row>
    <row r="69" spans="1:7" x14ac:dyDescent="0.25">
      <c r="A69" s="4" t="s">
        <v>97</v>
      </c>
    </row>
    <row r="70" spans="1:7" x14ac:dyDescent="0.25">
      <c r="A70" s="19" t="s">
        <v>139</v>
      </c>
      <c r="B70" s="46"/>
      <c r="C70" s="68"/>
      <c r="D70" s="19"/>
    </row>
    <row r="71" spans="1:7" ht="60.75" customHeight="1" x14ac:dyDescent="0.25">
      <c r="A71" s="171" t="s">
        <v>163</v>
      </c>
      <c r="B71" s="171"/>
      <c r="C71" s="171"/>
      <c r="D71" s="171"/>
      <c r="E71" s="171"/>
      <c r="F71" s="171"/>
      <c r="G71" s="171"/>
    </row>
    <row r="73" spans="1:7" ht="22.5" customHeight="1" x14ac:dyDescent="0.25"/>
    <row r="74" spans="1:7" x14ac:dyDescent="0.25">
      <c r="A74" s="21" t="s">
        <v>73</v>
      </c>
      <c r="B74" s="45"/>
      <c r="C74" s="97"/>
      <c r="D74" s="21"/>
      <c r="E74" s="45" t="s">
        <v>138</v>
      </c>
      <c r="F74" s="55"/>
    </row>
    <row r="75" spans="1:7" x14ac:dyDescent="0.25">
      <c r="A75" s="21" t="s">
        <v>74</v>
      </c>
      <c r="B75" s="45"/>
      <c r="C75" s="97"/>
      <c r="D75" s="21"/>
      <c r="E75" s="45"/>
      <c r="F75" s="55"/>
    </row>
    <row r="76" spans="1:7" x14ac:dyDescent="0.25">
      <c r="A76" s="21" t="s">
        <v>75</v>
      </c>
      <c r="B76" s="45"/>
      <c r="C76" s="97"/>
      <c r="D76" s="21"/>
      <c r="E76" s="45"/>
      <c r="F76" s="55"/>
    </row>
    <row r="78" spans="1:7" x14ac:dyDescent="0.25">
      <c r="A78" s="21" t="s">
        <v>76</v>
      </c>
      <c r="B78" s="45"/>
      <c r="C78" s="97"/>
    </row>
    <row r="79" spans="1:7" x14ac:dyDescent="0.25">
      <c r="A79" s="21" t="s">
        <v>77</v>
      </c>
      <c r="B79" s="45"/>
      <c r="C79" s="97" t="s">
        <v>23</v>
      </c>
    </row>
    <row r="80" spans="1:7" x14ac:dyDescent="0.25">
      <c r="A80" s="21" t="s">
        <v>78</v>
      </c>
      <c r="B80" s="45"/>
      <c r="C80" s="97" t="s">
        <v>79</v>
      </c>
    </row>
    <row r="81" spans="1:3" x14ac:dyDescent="0.25">
      <c r="A81" s="21" t="s">
        <v>80</v>
      </c>
      <c r="B81" s="45"/>
      <c r="C81" s="97" t="s">
        <v>137</v>
      </c>
    </row>
  </sheetData>
  <mergeCells count="49">
    <mergeCell ref="A4:B4"/>
    <mergeCell ref="G24:G25"/>
    <mergeCell ref="F24:F25"/>
    <mergeCell ref="A14:B14"/>
    <mergeCell ref="A15:B15"/>
    <mergeCell ref="A17:B17"/>
    <mergeCell ref="A18:B18"/>
    <mergeCell ref="A20:B20"/>
    <mergeCell ref="A23:B23"/>
    <mergeCell ref="A24:B25"/>
    <mergeCell ref="C24:C25"/>
    <mergeCell ref="D24:D25"/>
    <mergeCell ref="E24:E25"/>
    <mergeCell ref="A7:H7"/>
    <mergeCell ref="A8:B8"/>
    <mergeCell ref="A10:B10"/>
    <mergeCell ref="A11:H11"/>
    <mergeCell ref="A12:B12"/>
    <mergeCell ref="A71:G71"/>
    <mergeCell ref="A27:B27"/>
    <mergeCell ref="A29:B29"/>
    <mergeCell ref="A36:B36"/>
    <mergeCell ref="A31:B31"/>
    <mergeCell ref="A41:B41"/>
    <mergeCell ref="A47:B47"/>
    <mergeCell ref="A33:B33"/>
    <mergeCell ref="A35:B35"/>
    <mergeCell ref="A37:B37"/>
    <mergeCell ref="A38:B38"/>
    <mergeCell ref="A57:D57"/>
    <mergeCell ref="A59:D59"/>
    <mergeCell ref="A43:B43"/>
    <mergeCell ref="A45:B45"/>
    <mergeCell ref="A46:B46"/>
    <mergeCell ref="A42:B42"/>
    <mergeCell ref="A44:B44"/>
    <mergeCell ref="A63:D63"/>
    <mergeCell ref="A66:E66"/>
    <mergeCell ref="A67:E67"/>
    <mergeCell ref="A54:H54"/>
    <mergeCell ref="A48:B48"/>
    <mergeCell ref="A49:B49"/>
    <mergeCell ref="A50:B50"/>
    <mergeCell ref="A51:B51"/>
    <mergeCell ref="A52:B52"/>
    <mergeCell ref="A60:D60"/>
    <mergeCell ref="A61:D61"/>
    <mergeCell ref="A58:D58"/>
    <mergeCell ref="A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2020-03-17T03:26:26Z</cp:lastPrinted>
  <dcterms:created xsi:type="dcterms:W3CDTF">2013-02-18T04:38:06Z</dcterms:created>
  <dcterms:modified xsi:type="dcterms:W3CDTF">2020-03-17T03:27:02Z</dcterms:modified>
</cp:coreProperties>
</file>