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G55" i="8"/>
  <c r="F55"/>
  <c r="H59"/>
  <c r="H57"/>
  <c r="H58"/>
  <c r="H49"/>
  <c r="H47"/>
  <c r="H38"/>
  <c r="H37"/>
  <c r="H36"/>
  <c r="H35"/>
  <c r="H33"/>
  <c r="F33"/>
  <c r="E33"/>
  <c r="H42"/>
  <c r="H41"/>
  <c r="G66"/>
  <c r="F31"/>
  <c r="F30" s="1"/>
  <c r="E31"/>
  <c r="E30" s="1"/>
  <c r="F8"/>
  <c r="F10" s="1"/>
  <c r="E8"/>
  <c r="E10" s="1"/>
  <c r="E9" s="1"/>
  <c r="C23"/>
  <c r="C22" s="1"/>
  <c r="C20"/>
  <c r="C19" s="1"/>
  <c r="C17"/>
  <c r="C16" s="1"/>
  <c r="C31"/>
  <c r="C30" s="1"/>
  <c r="F27"/>
  <c r="F26" s="1"/>
  <c r="E27"/>
  <c r="E26" s="1"/>
  <c r="D27"/>
  <c r="D26" s="1"/>
  <c r="H24"/>
  <c r="F23"/>
  <c r="G23" s="1"/>
  <c r="E23"/>
  <c r="E22" s="1"/>
  <c r="D23"/>
  <c r="D22" s="1"/>
  <c r="H21"/>
  <c r="F19"/>
  <c r="G19" s="1"/>
  <c r="E20"/>
  <c r="E19" s="1"/>
  <c r="D20"/>
  <c r="H18"/>
  <c r="E17"/>
  <c r="E16" s="1"/>
  <c r="D17"/>
  <c r="D16" s="1"/>
  <c r="H15"/>
  <c r="E14"/>
  <c r="E13" s="1"/>
  <c r="D14"/>
  <c r="D13" s="1"/>
  <c r="H12"/>
  <c r="G24"/>
  <c r="G21"/>
  <c r="G18"/>
  <c r="G15"/>
  <c r="G12"/>
  <c r="E45"/>
  <c r="H45" s="1"/>
  <c r="C27"/>
  <c r="C26" s="1"/>
  <c r="C14"/>
  <c r="C13" s="1"/>
  <c r="C10"/>
  <c r="C9" s="1"/>
  <c r="E39" l="1"/>
  <c r="F39"/>
  <c r="G8"/>
  <c r="G20"/>
  <c r="E55"/>
  <c r="F9"/>
  <c r="G9" s="1"/>
  <c r="G10"/>
  <c r="H8"/>
  <c r="H17"/>
  <c r="H20"/>
  <c r="G17"/>
  <c r="F16"/>
  <c r="G16" s="1"/>
  <c r="F22"/>
  <c r="G22" s="1"/>
  <c r="H30"/>
  <c r="D19"/>
  <c r="H19" s="1"/>
  <c r="H23"/>
  <c r="H10"/>
  <c r="H26"/>
  <c r="H27"/>
  <c r="H14"/>
  <c r="G29"/>
  <c r="H29" s="1"/>
  <c r="G27"/>
  <c r="G26"/>
  <c r="F13"/>
  <c r="G14"/>
  <c r="G39" l="1"/>
  <c r="H9"/>
  <c r="H16"/>
  <c r="H22"/>
  <c r="H31"/>
  <c r="H13"/>
  <c r="G13"/>
  <c r="H56" l="1"/>
</calcChain>
</file>

<file path=xl/sharedStrings.xml><?xml version="1.0" encoding="utf-8"?>
<sst xmlns="http://schemas.openxmlformats.org/spreadsheetml/2006/main" count="185" uniqueCount="159">
  <si>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</si>
  <si>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</si>
  <si>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</si>
  <si>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</si>
  <si>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</si>
  <si>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</si>
  <si>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</si>
  <si>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</si>
  <si>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</si>
  <si>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</si>
  <si>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</si>
  <si>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</si>
  <si>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</si>
  <si>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</si>
  <si>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</si>
  <si>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</si>
  <si>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</si>
  <si>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</si>
  <si>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</si>
  <si>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</si>
  <si>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</si>
  <si>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</si>
  <si>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</si>
  <si>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</si>
  <si>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</si>
  <si>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</si>
  <si>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</si>
  <si>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</si>
  <si>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</si>
  <si>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</si>
  <si>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</si>
  <si>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</si>
  <si>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</si>
  <si>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</si>
  <si>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</si>
  <si>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</si>
  <si>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</si>
  <si>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</si>
  <si>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</si>
  <si>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</si>
  <si>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</si>
  <si>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</si>
  <si>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</si>
  <si>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</si>
  <si>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</si>
  <si>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</si>
  <si>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</si>
  <si>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</si>
  <si>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</si>
  <si>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</si>
  <si>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</si>
  <si>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</si>
  <si>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</si>
  <si>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</si>
  <si>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</si>
  <si>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</si>
  <si>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</si>
  <si>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</si>
  <si>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</si>
  <si>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</si>
  <si>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</si>
  <si>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</si>
  <si>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</si>
  <si>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</si>
  <si>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</si>
  <si>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</si>
  <si>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</si>
  <si>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</si>
  <si>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</si>
  <si>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</si>
  <si>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</si>
  <si>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</si>
  <si>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</si>
  <si>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</si>
  <si>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</si>
  <si>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</si>
  <si>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</si>
  <si>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</si>
  <si>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</si>
  <si>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</si>
  <si>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</si>
  <si>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</si>
  <si>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</si>
  <si>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</si>
  <si>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</si>
  <si>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</si>
  <si>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</si>
  <si>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</si>
  <si>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</si>
  <si>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</si>
  <si>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</si>
  <si>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</si>
  <si>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</si>
  <si>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</si>
  <si>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</si>
  <si>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</si>
  <si>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</si>
  <si>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</si>
  <si>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</si>
  <si>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</si>
  <si>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</si>
  <si>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</si>
  <si>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</si>
  <si>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</si>
  <si>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</si>
  <si>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</si>
  <si>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</si>
  <si>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 подъезд</t>
  </si>
  <si>
    <t>Часть 4</t>
  </si>
  <si>
    <t>Уборевича, 25/а</t>
  </si>
  <si>
    <t>ООО " Ярд"</t>
  </si>
  <si>
    <t>2-260-343</t>
  </si>
  <si>
    <t>1972 год</t>
  </si>
  <si>
    <t>12 этажей</t>
  </si>
  <si>
    <t>2 лифта</t>
  </si>
  <si>
    <t>2 412,8 м2</t>
  </si>
  <si>
    <t>01.07.2009г.</t>
  </si>
  <si>
    <t>1.4 Вывоз и утилизация ТБО</t>
  </si>
  <si>
    <t>1.5 Тех. Обслуживание лифтов</t>
  </si>
  <si>
    <t>5. На основании решения собрания</t>
  </si>
  <si>
    <t xml:space="preserve">                                             </t>
  </si>
  <si>
    <t>№  25/а  ул. Уборевича</t>
  </si>
  <si>
    <t>ООО "Комфорт"</t>
  </si>
  <si>
    <t>ул. Тунгусская, 8</t>
  </si>
  <si>
    <t>Колличество проживающих</t>
  </si>
  <si>
    <t>ИТОГО ПО ДОМУ:</t>
  </si>
  <si>
    <t>ПРОЧИЕ УСЛУГИ: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</si>
  <si>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</si>
  <si>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</si>
  <si>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</si>
  <si>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</si>
  <si>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</si>
  <si>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</si>
  <si>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</si>
  <si>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</si>
  <si>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исполнитель</t>
  </si>
  <si>
    <t>техническое обслуживание лифтов</t>
  </si>
  <si>
    <t>всего: 540,3 кв.м</t>
  </si>
  <si>
    <t>Коммуник. на общедомов. имуществе ИП Козицкий</t>
  </si>
  <si>
    <t>400 р/мес</t>
  </si>
  <si>
    <t>ООО ОктопусНет (интернет)</t>
  </si>
  <si>
    <t>200 р/мес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</si>
  <si>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</si>
  <si>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</si>
  <si>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</si>
  <si>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</si>
  <si>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</si>
  <si>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1. Коммуникации на общедомовом имуществе, исполн. ОАО Ростелеком</t>
  </si>
  <si>
    <t>3. 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</si>
  <si>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</si>
  <si>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</si>
  <si>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</si>
  <si>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</si>
  <si>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</si>
  <si>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</si>
  <si>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1940,87 р</t>
  </si>
  <si>
    <t>План по статье "текущий ремонт" на 2018 год</t>
  </si>
  <si>
    <t>Предложение Управляющей компании: ремонт системы электроснабжения.</t>
  </si>
  <si>
    <r>
      <t xml:space="preserve">ИСХ  </t>
    </r>
    <r>
      <rPr>
        <b/>
        <u/>
        <sz val="9"/>
        <color theme="1"/>
        <rFont val="Calibri"/>
        <family val="2"/>
        <charset val="204"/>
        <scheme val="minor"/>
      </rPr>
      <t xml:space="preserve">  №     240/02 от 08.02.2018 г.                      </t>
    </r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</si>
</sst>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3" fillId="0" borderId="1" xfId="0" applyFont="1" applyFill="1" applyBorder="1"/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2" fontId="9" fillId="0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/>
    <xf numFmtId="0" fontId="0" fillId="2" borderId="10" xfId="0" applyFill="1" applyBorder="1" applyAlignment="1"/>
    <xf numFmtId="0" fontId="9" fillId="2" borderId="10" xfId="0" applyFont="1" applyFill="1" applyBorder="1" applyAlignment="1">
      <alignment horizontal="center"/>
    </xf>
    <xf numFmtId="0" fontId="9" fillId="0" borderId="8" xfId="0" applyFont="1" applyFill="1" applyBorder="1" applyAlignment="1"/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0" borderId="2" xfId="0" applyFont="1" applyFill="1" applyBorder="1" applyAlignment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165" fontId="0" fillId="0" borderId="0" xfId="0" applyNumberFormat="1" applyAlignment="1"/>
    <xf numFmtId="164" fontId="0" fillId="0" borderId="0" xfId="0" applyNumberFormat="1" applyAlignment="1"/>
    <xf numFmtId="16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5" fontId="17" fillId="2" borderId="1" xfId="0" applyNumberFormat="1" applyFont="1" applyFill="1" applyBorder="1" applyAlignment="1">
      <alignment horizontal="center"/>
    </xf>
    <xf numFmtId="0" fontId="18" fillId="0" borderId="0" xfId="0" applyFont="1" applyBorder="1"/>
    <xf numFmtId="165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2" xfId="0" applyBorder="1" applyAlignment="1">
      <alignment wrapText="1"/>
    </xf>
    <xf numFmtId="165" fontId="3" fillId="2" borderId="3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6" fillId="0" borderId="2" xfId="0" applyNumberFormat="1" applyFont="1" applyBorder="1" applyAlignment="1">
      <alignment horizontal="center"/>
    </xf>
    <xf numFmtId="0" fontId="16" fillId="0" borderId="8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F17" sqref="F17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</cols>
  <sheetData>
    <row r="1" spans="1:4">
      <c r="A1" s="2" t="s">
        <v>142</v>
      </c>
      <c r="C1" s="1"/>
    </row>
    <row r="2" spans="1:4" ht="15" customHeight="1">
      <c r="A2" s="2" t="s">
        <v>50</v>
      </c>
      <c r="C2" s="4"/>
    </row>
    <row r="3" spans="1:4" ht="15.75">
      <c r="B3" s="4" t="s">
        <v>120</v>
      </c>
      <c r="C3" s="22" t="s">
        <v>121</v>
      </c>
    </row>
    <row r="4" spans="1:4" ht="14.25" customHeight="1">
      <c r="A4" s="20" t="s">
        <v>158</v>
      </c>
      <c r="C4" s="4"/>
    </row>
    <row r="5" spans="1:4" ht="15" customHeight="1">
      <c r="A5" s="4" t="s">
        <v>8</v>
      </c>
      <c r="C5" s="4"/>
    </row>
    <row r="6" spans="1:4" s="21" customFormat="1" ht="12.75" customHeight="1">
      <c r="A6" s="4" t="s">
        <v>51</v>
      </c>
      <c r="C6" s="19"/>
    </row>
    <row r="7" spans="1:4" s="21" customFormat="1" ht="8.25" customHeight="1">
      <c r="A7" s="5"/>
      <c r="B7"/>
      <c r="C7"/>
      <c r="D7"/>
    </row>
    <row r="8" spans="1:4" s="3" customFormat="1" ht="15" customHeight="1">
      <c r="A8" s="11" t="s">
        <v>0</v>
      </c>
      <c r="B8" s="12" t="s">
        <v>9</v>
      </c>
      <c r="C8" s="25" t="s">
        <v>48</v>
      </c>
      <c r="D8" s="60"/>
    </row>
    <row r="9" spans="1:4" s="3" customFormat="1" ht="12" customHeight="1">
      <c r="A9" s="11" t="s">
        <v>1</v>
      </c>
      <c r="B9" s="12" t="s">
        <v>10</v>
      </c>
      <c r="C9" s="128" t="s">
        <v>11</v>
      </c>
      <c r="D9" s="129"/>
    </row>
    <row r="10" spans="1:4" s="3" customFormat="1" ht="24" customHeight="1">
      <c r="A10" s="11" t="s">
        <v>2</v>
      </c>
      <c r="B10" s="13" t="s">
        <v>12</v>
      </c>
      <c r="C10" s="130" t="s">
        <v>73</v>
      </c>
      <c r="D10" s="131"/>
    </row>
    <row r="11" spans="1:4" s="3" customFormat="1" ht="15" customHeight="1">
      <c r="A11" s="11" t="s">
        <v>3</v>
      </c>
      <c r="B11" s="12" t="s">
        <v>13</v>
      </c>
      <c r="C11" s="128" t="s">
        <v>14</v>
      </c>
      <c r="D11" s="129"/>
    </row>
    <row r="12" spans="1:4" s="3" customFormat="1" ht="12" customHeight="1">
      <c r="A12" s="134">
        <v>5</v>
      </c>
      <c r="B12" s="134" t="s">
        <v>92</v>
      </c>
      <c r="C12" s="61" t="s">
        <v>93</v>
      </c>
      <c r="D12" s="62" t="s">
        <v>94</v>
      </c>
    </row>
    <row r="13" spans="1:4" s="3" customFormat="1" ht="14.25" customHeight="1">
      <c r="A13" s="134"/>
      <c r="B13" s="134"/>
      <c r="C13" s="61" t="s">
        <v>95</v>
      </c>
      <c r="D13" s="62" t="s">
        <v>96</v>
      </c>
    </row>
    <row r="14" spans="1:4" s="3" customFormat="1">
      <c r="A14" s="134"/>
      <c r="B14" s="134"/>
      <c r="C14" s="61" t="s">
        <v>97</v>
      </c>
      <c r="D14" s="62" t="s">
        <v>98</v>
      </c>
    </row>
    <row r="15" spans="1:4" s="3" customFormat="1" ht="16.5" customHeight="1">
      <c r="A15" s="134"/>
      <c r="B15" s="134"/>
      <c r="C15" s="61" t="s">
        <v>99</v>
      </c>
      <c r="D15" s="62" t="s">
        <v>100</v>
      </c>
    </row>
    <row r="16" spans="1:4" s="3" customFormat="1" ht="16.5" customHeight="1">
      <c r="A16" s="134"/>
      <c r="B16" s="134"/>
      <c r="C16" s="61" t="s">
        <v>101</v>
      </c>
      <c r="D16" s="62" t="s">
        <v>102</v>
      </c>
    </row>
    <row r="17" spans="1:4" s="5" customFormat="1" ht="15.75" customHeight="1">
      <c r="A17" s="134"/>
      <c r="B17" s="134"/>
      <c r="C17" s="61" t="s">
        <v>103</v>
      </c>
      <c r="D17" s="62" t="s">
        <v>104</v>
      </c>
    </row>
    <row r="18" spans="1:4" s="5" customFormat="1" ht="15.75" customHeight="1">
      <c r="A18" s="134"/>
      <c r="B18" s="134"/>
      <c r="C18" s="63" t="s">
        <v>105</v>
      </c>
      <c r="D18" s="62" t="s">
        <v>106</v>
      </c>
    </row>
    <row r="19" spans="1:4" ht="16.5" customHeight="1">
      <c r="A19" s="11" t="s">
        <v>4</v>
      </c>
      <c r="B19" s="12" t="s">
        <v>15</v>
      </c>
      <c r="C19" s="135" t="s">
        <v>91</v>
      </c>
      <c r="D19" s="136"/>
    </row>
    <row r="20" spans="1:4" s="5" customFormat="1" ht="16.5" customHeight="1">
      <c r="A20" s="11" t="s">
        <v>5</v>
      </c>
      <c r="B20" s="12" t="s">
        <v>16</v>
      </c>
      <c r="C20" s="137" t="s">
        <v>55</v>
      </c>
      <c r="D20" s="138"/>
    </row>
    <row r="21" spans="1:4" s="5" customFormat="1" ht="15" customHeight="1">
      <c r="A21" s="11" t="s">
        <v>6</v>
      </c>
      <c r="B21" s="12" t="s">
        <v>17</v>
      </c>
      <c r="C21" s="130" t="s">
        <v>18</v>
      </c>
      <c r="D21" s="139"/>
    </row>
    <row r="22" spans="1:4" ht="13.5" customHeight="1">
      <c r="A22" s="23"/>
      <c r="B22" s="24"/>
      <c r="C22" s="23"/>
      <c r="D22" s="23"/>
    </row>
    <row r="23" spans="1:4">
      <c r="A23" s="8" t="s">
        <v>19</v>
      </c>
      <c r="B23" s="15"/>
      <c r="C23" s="15"/>
      <c r="D23" s="15"/>
    </row>
    <row r="24" spans="1:4" ht="12.75" customHeight="1">
      <c r="A24" s="14"/>
      <c r="B24" s="15"/>
      <c r="C24" s="15"/>
      <c r="D24" s="15"/>
    </row>
    <row r="25" spans="1:4">
      <c r="A25" s="6"/>
      <c r="B25" s="16" t="s">
        <v>20</v>
      </c>
      <c r="C25" s="7" t="s">
        <v>21</v>
      </c>
      <c r="D25" s="53" t="s">
        <v>22</v>
      </c>
    </row>
    <row r="26" spans="1:4" ht="24" customHeight="1">
      <c r="A26" s="125" t="s">
        <v>25</v>
      </c>
      <c r="B26" s="126"/>
      <c r="C26" s="126"/>
      <c r="D26" s="127"/>
    </row>
    <row r="27" spans="1:4" ht="12" customHeight="1">
      <c r="A27" s="50"/>
      <c r="B27" s="51"/>
      <c r="C27" s="51"/>
      <c r="D27" s="52"/>
    </row>
    <row r="28" spans="1:4">
      <c r="A28" s="7">
        <v>1</v>
      </c>
      <c r="B28" s="6" t="s">
        <v>110</v>
      </c>
      <c r="C28" s="6" t="s">
        <v>23</v>
      </c>
      <c r="D28" s="6" t="s">
        <v>24</v>
      </c>
    </row>
    <row r="29" spans="1:4" ht="14.25" customHeight="1">
      <c r="A29" s="18" t="s">
        <v>26</v>
      </c>
      <c r="B29" s="17"/>
      <c r="C29" s="17"/>
      <c r="D29" s="17"/>
    </row>
    <row r="30" spans="1:4" ht="13.5" customHeight="1">
      <c r="A30" s="7">
        <v>1</v>
      </c>
      <c r="B30" s="6" t="s">
        <v>122</v>
      </c>
      <c r="C30" s="6" t="s">
        <v>23</v>
      </c>
      <c r="D30" s="6" t="s">
        <v>111</v>
      </c>
    </row>
    <row r="31" spans="1:4">
      <c r="A31" s="18" t="s">
        <v>42</v>
      </c>
      <c r="B31" s="17"/>
      <c r="C31" s="17"/>
      <c r="D31" s="17"/>
    </row>
    <row r="32" spans="1:4">
      <c r="A32" s="18" t="s">
        <v>43</v>
      </c>
      <c r="B32" s="17"/>
      <c r="C32" s="17"/>
      <c r="D32" s="17"/>
    </row>
    <row r="33" spans="1:4">
      <c r="A33" s="7">
        <v>1</v>
      </c>
      <c r="B33" s="6" t="s">
        <v>27</v>
      </c>
      <c r="C33" s="6" t="s">
        <v>123</v>
      </c>
      <c r="D33" s="6" t="s">
        <v>28</v>
      </c>
    </row>
    <row r="34" spans="1:4">
      <c r="A34" s="18" t="s">
        <v>29</v>
      </c>
      <c r="B34" s="17"/>
      <c r="C34" s="17"/>
      <c r="D34" s="17"/>
    </row>
    <row r="35" spans="1:4">
      <c r="A35" s="7">
        <v>1</v>
      </c>
      <c r="B35" s="6" t="s">
        <v>30</v>
      </c>
      <c r="C35" s="6" t="s">
        <v>23</v>
      </c>
      <c r="D35" s="6" t="s">
        <v>31</v>
      </c>
    </row>
    <row r="36" spans="1:4" ht="15" customHeight="1">
      <c r="A36" s="18" t="s">
        <v>32</v>
      </c>
      <c r="B36" s="17"/>
      <c r="C36" s="17"/>
      <c r="D36" s="17"/>
    </row>
    <row r="37" spans="1:4">
      <c r="A37" s="7">
        <v>1</v>
      </c>
      <c r="B37" s="6" t="s">
        <v>33</v>
      </c>
      <c r="C37" s="6" t="s">
        <v>23</v>
      </c>
      <c r="D37" s="6" t="s">
        <v>24</v>
      </c>
    </row>
    <row r="38" spans="1:4">
      <c r="A38" s="26"/>
      <c r="B38" s="10"/>
      <c r="C38" s="10"/>
      <c r="D38" s="10"/>
    </row>
    <row r="39" spans="1:4">
      <c r="A39" s="4" t="s">
        <v>49</v>
      </c>
      <c r="B39" s="17"/>
      <c r="C39" s="17"/>
      <c r="D39" s="17"/>
    </row>
    <row r="40" spans="1:4" ht="15" customHeight="1">
      <c r="A40" s="7">
        <v>1</v>
      </c>
      <c r="B40" s="6" t="s">
        <v>34</v>
      </c>
      <c r="C40" s="132" t="s">
        <v>112</v>
      </c>
      <c r="D40" s="133"/>
    </row>
    <row r="41" spans="1:4">
      <c r="A41" s="7">
        <v>2</v>
      </c>
      <c r="B41" s="6" t="s">
        <v>36</v>
      </c>
      <c r="C41" s="132" t="s">
        <v>113</v>
      </c>
      <c r="D41" s="133"/>
    </row>
    <row r="42" spans="1:4">
      <c r="A42" s="7">
        <v>3</v>
      </c>
      <c r="B42" s="6" t="s">
        <v>37</v>
      </c>
      <c r="C42" s="132" t="s">
        <v>107</v>
      </c>
      <c r="D42" s="133"/>
    </row>
    <row r="43" spans="1:4" ht="15" customHeight="1">
      <c r="A43" s="7">
        <v>4</v>
      </c>
      <c r="B43" s="6" t="s">
        <v>35</v>
      </c>
      <c r="C43" s="132" t="s">
        <v>114</v>
      </c>
      <c r="D43" s="133"/>
    </row>
    <row r="44" spans="1:4">
      <c r="A44" s="7">
        <v>5</v>
      </c>
      <c r="B44" s="6" t="s">
        <v>38</v>
      </c>
      <c r="C44" s="132" t="s">
        <v>80</v>
      </c>
      <c r="D44" s="133"/>
    </row>
    <row r="45" spans="1:4">
      <c r="A45" s="7">
        <v>6</v>
      </c>
      <c r="B45" s="6" t="s">
        <v>39</v>
      </c>
      <c r="C45" s="132" t="s">
        <v>115</v>
      </c>
      <c r="D45" s="133"/>
    </row>
    <row r="46" spans="1:4" ht="15" customHeight="1">
      <c r="A46" s="7">
        <v>7</v>
      </c>
      <c r="B46" s="6" t="s">
        <v>40</v>
      </c>
      <c r="C46" s="132" t="s">
        <v>80</v>
      </c>
      <c r="D46" s="133"/>
    </row>
    <row r="47" spans="1:4">
      <c r="A47" s="7">
        <v>8</v>
      </c>
      <c r="B47" s="6" t="s">
        <v>41</v>
      </c>
      <c r="C47" s="132" t="s">
        <v>137</v>
      </c>
      <c r="D47" s="133"/>
    </row>
    <row r="48" spans="1:4">
      <c r="A48" s="7">
        <v>9</v>
      </c>
      <c r="B48" s="6" t="s">
        <v>124</v>
      </c>
      <c r="C48" s="132">
        <v>85</v>
      </c>
      <c r="D48" s="131"/>
    </row>
    <row r="49" spans="1:4">
      <c r="A49" s="7">
        <v>10</v>
      </c>
      <c r="B49" s="6" t="s">
        <v>72</v>
      </c>
      <c r="C49" s="140" t="s">
        <v>116</v>
      </c>
      <c r="D49" s="133"/>
    </row>
    <row r="50" spans="1:4">
      <c r="A50" s="4"/>
    </row>
    <row r="51" spans="1:4">
      <c r="A51" s="4"/>
    </row>
    <row r="53" spans="1:4">
      <c r="A53" s="64"/>
      <c r="B53" s="64"/>
      <c r="C53" s="65"/>
      <c r="D53" s="66"/>
    </row>
    <row r="54" spans="1:4">
      <c r="A54" s="64"/>
      <c r="B54" s="64"/>
      <c r="C54" s="65"/>
      <c r="D54" s="66"/>
    </row>
    <row r="55" spans="1:4">
      <c r="A55" s="64"/>
      <c r="B55" s="64"/>
      <c r="C55" s="65"/>
      <c r="D55" s="66"/>
    </row>
    <row r="56" spans="1:4">
      <c r="A56" s="64"/>
      <c r="B56" s="64"/>
      <c r="C56" s="65"/>
      <c r="D56" s="66"/>
    </row>
    <row r="57" spans="1:4">
      <c r="A57" s="64"/>
      <c r="B57" s="64"/>
      <c r="C57" s="67"/>
      <c r="D57" s="66"/>
    </row>
    <row r="58" spans="1:4">
      <c r="A58" s="64"/>
      <c r="B58" s="64"/>
      <c r="C58" s="68"/>
      <c r="D58" s="66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8"/>
  <sheetViews>
    <sheetView topLeftCell="A27" workbookViewId="0">
      <selection activeCell="A78" sqref="A78:G78"/>
    </sheetView>
  </sheetViews>
  <sheetFormatPr defaultRowHeight="15"/>
  <cols>
    <col min="1" max="1" width="15.85546875" customWidth="1"/>
    <col min="2" max="2" width="13.42578125" style="28" customWidth="1"/>
    <col min="3" max="3" width="8.5703125" style="43" customWidth="1"/>
    <col min="4" max="4" width="8.28515625" customWidth="1"/>
    <col min="5" max="5" width="9" style="33" customWidth="1"/>
    <col min="6" max="6" width="9.7109375" style="54" customWidth="1"/>
    <col min="7" max="7" width="10.42578125" style="33" customWidth="1"/>
    <col min="8" max="8" width="11.28515625" style="28" customWidth="1"/>
    <col min="10" max="10" width="10" customWidth="1"/>
  </cols>
  <sheetData>
    <row r="1" spans="1:10">
      <c r="A1" s="4" t="s">
        <v>132</v>
      </c>
      <c r="B1"/>
      <c r="C1" s="38"/>
      <c r="D1" s="33"/>
    </row>
    <row r="2" spans="1:10" ht="13.5" customHeight="1">
      <c r="A2" s="4" t="s">
        <v>143</v>
      </c>
      <c r="B2"/>
      <c r="C2" s="38"/>
      <c r="D2" s="33"/>
    </row>
    <row r="3" spans="1:10" ht="56.25" customHeight="1">
      <c r="A3" s="89" t="s">
        <v>61</v>
      </c>
      <c r="B3" s="97"/>
      <c r="C3" s="39" t="s">
        <v>133</v>
      </c>
      <c r="D3" s="27" t="s">
        <v>62</v>
      </c>
      <c r="E3" s="27" t="s">
        <v>63</v>
      </c>
      <c r="F3" s="55" t="s">
        <v>64</v>
      </c>
      <c r="G3" s="34" t="s">
        <v>65</v>
      </c>
      <c r="H3" s="27" t="s">
        <v>66</v>
      </c>
    </row>
    <row r="4" spans="1:10" ht="22.5" customHeight="1">
      <c r="A4" s="113" t="s">
        <v>144</v>
      </c>
      <c r="B4" s="90"/>
      <c r="C4" s="39"/>
      <c r="D4" s="27">
        <v>137.07</v>
      </c>
      <c r="E4" s="27"/>
      <c r="F4" s="55"/>
      <c r="G4" s="34"/>
      <c r="H4" s="27"/>
    </row>
    <row r="5" spans="1:10" ht="16.5" customHeight="1">
      <c r="A5" s="89" t="s">
        <v>130</v>
      </c>
      <c r="B5" s="90"/>
      <c r="C5" s="39"/>
      <c r="D5" s="105">
        <v>226.07</v>
      </c>
      <c r="E5" s="27"/>
      <c r="F5" s="55"/>
      <c r="G5" s="34"/>
      <c r="H5" s="27"/>
    </row>
    <row r="6" spans="1:10" ht="15.75" customHeight="1">
      <c r="A6" s="89" t="s">
        <v>131</v>
      </c>
      <c r="B6" s="90"/>
      <c r="C6" s="39"/>
      <c r="D6" s="105">
        <v>-89</v>
      </c>
      <c r="E6" s="105"/>
      <c r="F6" s="55"/>
      <c r="G6" s="34"/>
      <c r="H6" s="27"/>
    </row>
    <row r="7" spans="1:10" ht="14.25" customHeight="1">
      <c r="A7" s="149" t="s">
        <v>145</v>
      </c>
      <c r="B7" s="146"/>
      <c r="C7" s="146"/>
      <c r="D7" s="146"/>
      <c r="E7" s="146"/>
      <c r="F7" s="146"/>
      <c r="G7" s="146"/>
      <c r="H7" s="131"/>
    </row>
    <row r="8" spans="1:10" s="4" customFormat="1" ht="17.25" customHeight="1">
      <c r="A8" s="150" t="s">
        <v>67</v>
      </c>
      <c r="B8" s="151"/>
      <c r="C8" s="40">
        <v>15.12</v>
      </c>
      <c r="D8" s="76">
        <v>-86</v>
      </c>
      <c r="E8" s="76">
        <f>E12+E15+E18+E21+E24</f>
        <v>530.49</v>
      </c>
      <c r="F8" s="76">
        <f>F12+F15+F18+F21+F24</f>
        <v>558.94999999999993</v>
      </c>
      <c r="G8" s="78">
        <f>F8</f>
        <v>558.94999999999993</v>
      </c>
      <c r="H8" s="79">
        <f>F8-E8+D8</f>
        <v>-57.540000000000077</v>
      </c>
    </row>
    <row r="9" spans="1:10">
      <c r="A9" s="35" t="s">
        <v>68</v>
      </c>
      <c r="B9" s="36"/>
      <c r="C9" s="41">
        <f>C8-C10</f>
        <v>13.607999999999999</v>
      </c>
      <c r="D9" s="46">
        <v>-77.400000000000006</v>
      </c>
      <c r="E9" s="46">
        <f>E8-E10</f>
        <v>477.44100000000003</v>
      </c>
      <c r="F9" s="80">
        <f>F8-F10</f>
        <v>503.05499999999995</v>
      </c>
      <c r="G9" s="81">
        <f>F9</f>
        <v>503.05499999999995</v>
      </c>
      <c r="H9" s="46">
        <f>F9-E9+D9</f>
        <v>-51.786000000000087</v>
      </c>
    </row>
    <row r="10" spans="1:10">
      <c r="A10" s="145" t="s">
        <v>69</v>
      </c>
      <c r="B10" s="146"/>
      <c r="C10" s="41">
        <f>C8*10%</f>
        <v>1.512</v>
      </c>
      <c r="D10" s="46">
        <v>-8.6</v>
      </c>
      <c r="E10" s="46">
        <f>E8*10%</f>
        <v>53.049000000000007</v>
      </c>
      <c r="F10" s="80">
        <f>F8*10%</f>
        <v>55.894999999999996</v>
      </c>
      <c r="G10" s="46">
        <f>F10</f>
        <v>55.894999999999996</v>
      </c>
      <c r="H10" s="46">
        <f>F10-E10+D10</f>
        <v>-5.7540000000000102</v>
      </c>
    </row>
    <row r="11" spans="1:10" ht="12.75" customHeight="1">
      <c r="A11" s="149" t="s">
        <v>70</v>
      </c>
      <c r="B11" s="152"/>
      <c r="C11" s="152"/>
      <c r="D11" s="152"/>
      <c r="E11" s="152"/>
      <c r="F11" s="152"/>
      <c r="G11" s="152"/>
      <c r="H11" s="153"/>
    </row>
    <row r="12" spans="1:10">
      <c r="A12" s="147" t="s">
        <v>52</v>
      </c>
      <c r="B12" s="148"/>
      <c r="C12" s="40">
        <v>5.65</v>
      </c>
      <c r="D12" s="82">
        <v>-26.84</v>
      </c>
      <c r="E12" s="82">
        <v>161.53</v>
      </c>
      <c r="F12" s="80">
        <v>170.43</v>
      </c>
      <c r="G12" s="83">
        <f t="shared" ref="G12:G24" si="0">F12</f>
        <v>170.43</v>
      </c>
      <c r="H12" s="46">
        <f t="shared" ref="H12:H24" si="1">F12-E12+D12</f>
        <v>-17.939999999999994</v>
      </c>
      <c r="J12" s="49"/>
    </row>
    <row r="13" spans="1:10">
      <c r="A13" s="35" t="s">
        <v>68</v>
      </c>
      <c r="B13" s="36"/>
      <c r="C13" s="41">
        <f>C12-C14</f>
        <v>5.085</v>
      </c>
      <c r="D13" s="46">
        <f>D12-D14</f>
        <v>-24.155999999999999</v>
      </c>
      <c r="E13" s="46">
        <f>E12-E14</f>
        <v>145.37700000000001</v>
      </c>
      <c r="F13" s="80">
        <f>F12-F14</f>
        <v>153.39000000000001</v>
      </c>
      <c r="G13" s="81">
        <f t="shared" si="0"/>
        <v>153.39000000000001</v>
      </c>
      <c r="H13" s="46">
        <f t="shared" si="1"/>
        <v>-16.142999999999994</v>
      </c>
    </row>
    <row r="14" spans="1:10">
      <c r="A14" s="145" t="s">
        <v>69</v>
      </c>
      <c r="B14" s="146"/>
      <c r="C14" s="41">
        <f>C12*10%</f>
        <v>0.56500000000000006</v>
      </c>
      <c r="D14" s="46">
        <f>D12*10%</f>
        <v>-2.6840000000000002</v>
      </c>
      <c r="E14" s="46">
        <f>E12*10%</f>
        <v>16.153000000000002</v>
      </c>
      <c r="F14" s="80">
        <v>17.04</v>
      </c>
      <c r="G14" s="46">
        <f t="shared" si="0"/>
        <v>17.04</v>
      </c>
      <c r="H14" s="46">
        <f t="shared" si="1"/>
        <v>-1.7970000000000033</v>
      </c>
    </row>
    <row r="15" spans="1:10" ht="23.25" customHeight="1">
      <c r="A15" s="147" t="s">
        <v>44</v>
      </c>
      <c r="B15" s="148"/>
      <c r="C15" s="40">
        <v>3.45</v>
      </c>
      <c r="D15" s="82">
        <v>-16.05</v>
      </c>
      <c r="E15" s="82">
        <v>98.63</v>
      </c>
      <c r="F15" s="80">
        <v>104.1</v>
      </c>
      <c r="G15" s="83">
        <f t="shared" si="0"/>
        <v>104.1</v>
      </c>
      <c r="H15" s="46">
        <f t="shared" si="1"/>
        <v>-10.580000000000002</v>
      </c>
      <c r="J15" s="72"/>
    </row>
    <row r="16" spans="1:10">
      <c r="A16" s="35" t="s">
        <v>68</v>
      </c>
      <c r="B16" s="36"/>
      <c r="C16" s="41">
        <f>C15-C17</f>
        <v>3.105</v>
      </c>
      <c r="D16" s="46">
        <f>D15-D17</f>
        <v>-14.445</v>
      </c>
      <c r="E16" s="46">
        <f>E15-E17</f>
        <v>88.766999999999996</v>
      </c>
      <c r="F16" s="80">
        <f>F15-F17</f>
        <v>93.69</v>
      </c>
      <c r="G16" s="81">
        <f t="shared" si="0"/>
        <v>93.69</v>
      </c>
      <c r="H16" s="46">
        <f t="shared" si="1"/>
        <v>-9.5219999999999985</v>
      </c>
      <c r="J16" s="49"/>
    </row>
    <row r="17" spans="1:10" ht="15" customHeight="1">
      <c r="A17" s="145" t="s">
        <v>69</v>
      </c>
      <c r="B17" s="146"/>
      <c r="C17" s="41">
        <f>C15*10%</f>
        <v>0.34500000000000003</v>
      </c>
      <c r="D17" s="46">
        <f>D15*10%</f>
        <v>-1.6050000000000002</v>
      </c>
      <c r="E17" s="46">
        <f>E15*10%</f>
        <v>9.8629999999999995</v>
      </c>
      <c r="F17" s="80">
        <v>10.41</v>
      </c>
      <c r="G17" s="46">
        <f t="shared" si="0"/>
        <v>10.41</v>
      </c>
      <c r="H17" s="46">
        <f t="shared" si="1"/>
        <v>-1.0579999999999996</v>
      </c>
      <c r="J17" s="72"/>
    </row>
    <row r="18" spans="1:10" ht="12.75" customHeight="1">
      <c r="A18" s="147" t="s">
        <v>53</v>
      </c>
      <c r="B18" s="148"/>
      <c r="C18" s="39">
        <v>2.37</v>
      </c>
      <c r="D18" s="82">
        <v>-13</v>
      </c>
      <c r="E18" s="82">
        <v>67.760000000000005</v>
      </c>
      <c r="F18" s="80">
        <v>71.510000000000005</v>
      </c>
      <c r="G18" s="83">
        <f t="shared" si="0"/>
        <v>71.510000000000005</v>
      </c>
      <c r="H18" s="46">
        <f t="shared" si="1"/>
        <v>-9.25</v>
      </c>
    </row>
    <row r="19" spans="1:10" ht="13.5" customHeight="1">
      <c r="A19" s="35" t="s">
        <v>68</v>
      </c>
      <c r="B19" s="36"/>
      <c r="C19" s="41">
        <f>C18-C20</f>
        <v>2.133</v>
      </c>
      <c r="D19" s="46">
        <f>D18-D20</f>
        <v>-11.7</v>
      </c>
      <c r="E19" s="46">
        <f>E18-E20</f>
        <v>60.984000000000002</v>
      </c>
      <c r="F19" s="80">
        <f>F18-F20</f>
        <v>64.36</v>
      </c>
      <c r="G19" s="81">
        <f t="shared" si="0"/>
        <v>64.36</v>
      </c>
      <c r="H19" s="46">
        <f t="shared" si="1"/>
        <v>-8.3240000000000016</v>
      </c>
    </row>
    <row r="20" spans="1:10" ht="12.75" customHeight="1">
      <c r="A20" s="145" t="s">
        <v>69</v>
      </c>
      <c r="B20" s="146"/>
      <c r="C20" s="41">
        <f>C18*10%</f>
        <v>0.23700000000000002</v>
      </c>
      <c r="D20" s="46">
        <f>D18*10%</f>
        <v>-1.3</v>
      </c>
      <c r="E20" s="46">
        <f>E18*10%</f>
        <v>6.7760000000000007</v>
      </c>
      <c r="F20" s="80">
        <v>7.15</v>
      </c>
      <c r="G20" s="46">
        <f t="shared" si="0"/>
        <v>7.15</v>
      </c>
      <c r="H20" s="46">
        <f t="shared" si="1"/>
        <v>-0.92600000000000038</v>
      </c>
    </row>
    <row r="21" spans="1:10" ht="14.25" customHeight="1">
      <c r="A21" s="9" t="s">
        <v>117</v>
      </c>
      <c r="B21" s="37"/>
      <c r="C21" s="42">
        <v>3.65</v>
      </c>
      <c r="D21" s="46">
        <v>-15.77</v>
      </c>
      <c r="E21" s="46">
        <v>104.35</v>
      </c>
      <c r="F21" s="80">
        <v>110.15</v>
      </c>
      <c r="G21" s="84">
        <f t="shared" si="0"/>
        <v>110.15</v>
      </c>
      <c r="H21" s="46">
        <f t="shared" si="1"/>
        <v>-9.9699999999999882</v>
      </c>
    </row>
    <row r="22" spans="1:10" ht="14.25" customHeight="1">
      <c r="A22" s="35" t="s">
        <v>68</v>
      </c>
      <c r="B22" s="36"/>
      <c r="C22" s="41">
        <f>C21-C23</f>
        <v>3.2850000000000001</v>
      </c>
      <c r="D22" s="46">
        <f>D21-D23</f>
        <v>-14.193</v>
      </c>
      <c r="E22" s="46">
        <f>E21-E23</f>
        <v>93.914999999999992</v>
      </c>
      <c r="F22" s="80">
        <f>F21-F23</f>
        <v>99.135000000000005</v>
      </c>
      <c r="G22" s="81">
        <f t="shared" si="0"/>
        <v>99.135000000000005</v>
      </c>
      <c r="H22" s="46">
        <f t="shared" si="1"/>
        <v>-8.9729999999999865</v>
      </c>
    </row>
    <row r="23" spans="1:10">
      <c r="A23" s="145" t="s">
        <v>69</v>
      </c>
      <c r="B23" s="146"/>
      <c r="C23" s="41">
        <f>C21*10%</f>
        <v>0.36499999999999999</v>
      </c>
      <c r="D23" s="46">
        <f>D21*10%</f>
        <v>-1.577</v>
      </c>
      <c r="E23" s="46">
        <f>E21*10%</f>
        <v>10.435</v>
      </c>
      <c r="F23" s="80">
        <f>F21*10%</f>
        <v>11.015000000000001</v>
      </c>
      <c r="G23" s="46">
        <f t="shared" si="0"/>
        <v>11.015000000000001</v>
      </c>
      <c r="H23" s="46">
        <f t="shared" si="1"/>
        <v>-0.99699999999999989</v>
      </c>
    </row>
    <row r="24" spans="1:10" ht="14.25" customHeight="1">
      <c r="A24" s="173" t="s">
        <v>118</v>
      </c>
      <c r="B24" s="174"/>
      <c r="C24" s="175">
        <v>0</v>
      </c>
      <c r="D24" s="177">
        <v>-14.33</v>
      </c>
      <c r="E24" s="177">
        <v>98.22</v>
      </c>
      <c r="F24" s="143">
        <v>102.76</v>
      </c>
      <c r="G24" s="141">
        <f t="shared" si="0"/>
        <v>102.76</v>
      </c>
      <c r="H24" s="46">
        <f t="shared" si="1"/>
        <v>-9.7899999999999938</v>
      </c>
    </row>
    <row r="25" spans="1:10" ht="0.75" hidden="1" customHeight="1">
      <c r="A25" s="169"/>
      <c r="B25" s="170"/>
      <c r="C25" s="176"/>
      <c r="D25" s="178"/>
      <c r="E25" s="178"/>
      <c r="F25" s="144"/>
      <c r="G25" s="142"/>
      <c r="H25" s="46"/>
    </row>
    <row r="26" spans="1:10">
      <c r="A26" s="35" t="s">
        <v>68</v>
      </c>
      <c r="B26" s="36"/>
      <c r="C26" s="41">
        <f>C24-C27</f>
        <v>0</v>
      </c>
      <c r="D26" s="46">
        <f>D24-D27</f>
        <v>-12.897</v>
      </c>
      <c r="E26" s="46">
        <f>E24-E27</f>
        <v>88.397999999999996</v>
      </c>
      <c r="F26" s="80">
        <f>F24-F27</f>
        <v>92.484000000000009</v>
      </c>
      <c r="G26" s="81">
        <f>F26</f>
        <v>92.484000000000009</v>
      </c>
      <c r="H26" s="46">
        <f>F26-E26+D26</f>
        <v>-8.8109999999999875</v>
      </c>
    </row>
    <row r="27" spans="1:10">
      <c r="A27" s="145" t="s">
        <v>69</v>
      </c>
      <c r="B27" s="146"/>
      <c r="C27" s="41">
        <f>C24*10%</f>
        <v>0</v>
      </c>
      <c r="D27" s="46">
        <f>D24*10%</f>
        <v>-1.4330000000000001</v>
      </c>
      <c r="E27" s="46">
        <f>E24*10%</f>
        <v>9.822000000000001</v>
      </c>
      <c r="F27" s="80">
        <f>F24*10%</f>
        <v>10.276000000000002</v>
      </c>
      <c r="G27" s="46">
        <f>F27</f>
        <v>10.276000000000002</v>
      </c>
      <c r="H27" s="46">
        <f>F27-E27+D27</f>
        <v>-0.97899999999999943</v>
      </c>
    </row>
    <row r="28" spans="1:10" ht="13.5" customHeight="1">
      <c r="A28" s="99"/>
      <c r="B28" s="98"/>
      <c r="C28" s="41"/>
      <c r="D28" s="46"/>
      <c r="E28" s="46"/>
      <c r="F28" s="80"/>
      <c r="G28" s="84"/>
      <c r="H28" s="46"/>
    </row>
    <row r="29" spans="1:10" s="4" customFormat="1" ht="16.5" customHeight="1">
      <c r="A29" s="150" t="s">
        <v>45</v>
      </c>
      <c r="B29" s="151"/>
      <c r="C29" s="42">
        <v>5.29</v>
      </c>
      <c r="D29" s="79">
        <v>217.66</v>
      </c>
      <c r="E29" s="79">
        <v>198.32</v>
      </c>
      <c r="F29" s="77">
        <v>208.82</v>
      </c>
      <c r="G29" s="85">
        <f>G30+G31</f>
        <v>20.88</v>
      </c>
      <c r="H29" s="79">
        <f>F29-E29-G29+D29+F29</f>
        <v>416.1</v>
      </c>
    </row>
    <row r="30" spans="1:10" ht="13.5" customHeight="1">
      <c r="A30" s="35" t="s">
        <v>71</v>
      </c>
      <c r="B30" s="36"/>
      <c r="C30" s="41">
        <f>C29-C31</f>
        <v>4.7610000000000001</v>
      </c>
      <c r="D30" s="46">
        <v>216.65</v>
      </c>
      <c r="E30" s="46">
        <f>E29-E31</f>
        <v>178.488</v>
      </c>
      <c r="F30" s="80">
        <f>F29-F31</f>
        <v>187.93799999999999</v>
      </c>
      <c r="G30" s="81">
        <v>0</v>
      </c>
      <c r="H30" s="46">
        <f>F30-E30-G30+D30+F30</f>
        <v>414.03800000000001</v>
      </c>
    </row>
    <row r="31" spans="1:10" ht="12.75" customHeight="1">
      <c r="A31" s="145" t="s">
        <v>69</v>
      </c>
      <c r="B31" s="146"/>
      <c r="C31" s="41">
        <f>C29*10%</f>
        <v>0.52900000000000003</v>
      </c>
      <c r="D31" s="46">
        <v>1.02</v>
      </c>
      <c r="E31" s="46">
        <f>E29*10%</f>
        <v>19.832000000000001</v>
      </c>
      <c r="F31" s="80">
        <f>F29*10%</f>
        <v>20.882000000000001</v>
      </c>
      <c r="G31" s="46">
        <v>20.88</v>
      </c>
      <c r="H31" s="46">
        <f>F31-E31-G31+D31+F31</f>
        <v>2.0720000000000027</v>
      </c>
    </row>
    <row r="32" spans="1:10" ht="12.75" customHeight="1">
      <c r="A32" s="116"/>
      <c r="B32" s="115"/>
      <c r="C32" s="41"/>
      <c r="D32" s="46"/>
      <c r="E32" s="46"/>
      <c r="F32" s="80"/>
      <c r="G32" s="84"/>
      <c r="H32" s="46"/>
    </row>
    <row r="33" spans="1:8" ht="12.75" customHeight="1">
      <c r="A33" s="171" t="s">
        <v>148</v>
      </c>
      <c r="B33" s="172"/>
      <c r="C33" s="41"/>
      <c r="D33" s="79">
        <v>0</v>
      </c>
      <c r="E33" s="79">
        <f>E35+E36+E37+E38</f>
        <v>91.219999999999985</v>
      </c>
      <c r="F33" s="79">
        <f>F35+F36+F37+F38</f>
        <v>85.77</v>
      </c>
      <c r="G33" s="85">
        <v>85.77</v>
      </c>
      <c r="H33" s="79">
        <f>F33-E33</f>
        <v>-5.4499999999999886</v>
      </c>
    </row>
    <row r="34" spans="1:8" ht="12.75" customHeight="1">
      <c r="A34" s="35" t="s">
        <v>149</v>
      </c>
      <c r="B34" s="114"/>
      <c r="C34" s="41"/>
      <c r="D34" s="46"/>
      <c r="E34" s="46"/>
      <c r="F34" s="80"/>
      <c r="G34" s="84"/>
      <c r="H34" s="46"/>
    </row>
    <row r="35" spans="1:8" ht="12.75" customHeight="1">
      <c r="A35" s="155" t="s">
        <v>150</v>
      </c>
      <c r="B35" s="156"/>
      <c r="C35" s="41"/>
      <c r="D35" s="46">
        <v>0</v>
      </c>
      <c r="E35" s="46">
        <v>4.0999999999999996</v>
      </c>
      <c r="F35" s="80">
        <v>3.84</v>
      </c>
      <c r="G35" s="80">
        <v>3.84</v>
      </c>
      <c r="H35" s="46">
        <f t="shared" ref="H35:H38" si="2">F35-E35</f>
        <v>-0.25999999999999979</v>
      </c>
    </row>
    <row r="36" spans="1:8" ht="12.75" customHeight="1">
      <c r="A36" s="155" t="s">
        <v>152</v>
      </c>
      <c r="B36" s="156"/>
      <c r="C36" s="41"/>
      <c r="D36" s="46">
        <v>0</v>
      </c>
      <c r="E36" s="46">
        <v>19.47</v>
      </c>
      <c r="F36" s="80">
        <v>18.2</v>
      </c>
      <c r="G36" s="80">
        <v>18.2</v>
      </c>
      <c r="H36" s="46">
        <f t="shared" si="2"/>
        <v>-1.2699999999999996</v>
      </c>
    </row>
    <row r="37" spans="1:8" ht="12.75" customHeight="1">
      <c r="A37" s="155" t="s">
        <v>153</v>
      </c>
      <c r="B37" s="156"/>
      <c r="C37" s="41"/>
      <c r="D37" s="46">
        <v>0</v>
      </c>
      <c r="E37" s="46">
        <v>65.569999999999993</v>
      </c>
      <c r="F37" s="80">
        <v>61.87</v>
      </c>
      <c r="G37" s="80">
        <v>61.87</v>
      </c>
      <c r="H37" s="46">
        <f t="shared" si="2"/>
        <v>-3.6999999999999957</v>
      </c>
    </row>
    <row r="38" spans="1:8" ht="12.75" customHeight="1">
      <c r="A38" s="155" t="s">
        <v>151</v>
      </c>
      <c r="B38" s="156"/>
      <c r="C38" s="41"/>
      <c r="D38" s="46">
        <v>0</v>
      </c>
      <c r="E38" s="46">
        <v>2.08</v>
      </c>
      <c r="F38" s="80">
        <v>1.86</v>
      </c>
      <c r="G38" s="80">
        <v>1.86</v>
      </c>
      <c r="H38" s="46">
        <f t="shared" si="2"/>
        <v>-0.21999999999999997</v>
      </c>
    </row>
    <row r="39" spans="1:8" s="4" customFormat="1" ht="12.75" customHeight="1">
      <c r="A39" s="91" t="s">
        <v>125</v>
      </c>
      <c r="B39" s="92"/>
      <c r="C39" s="93"/>
      <c r="D39" s="70"/>
      <c r="E39" s="93">
        <f>E8+E29+E33</f>
        <v>820.03</v>
      </c>
      <c r="F39" s="93">
        <f t="shared" ref="F39:G39" si="3">F8+F29+F33</f>
        <v>853.54</v>
      </c>
      <c r="G39" s="93">
        <f t="shared" si="3"/>
        <v>665.59999999999991</v>
      </c>
      <c r="H39" s="77"/>
    </row>
    <row r="40" spans="1:8" s="4" customFormat="1" ht="12.75" customHeight="1">
      <c r="A40" s="91" t="s">
        <v>126</v>
      </c>
      <c r="B40" s="92"/>
      <c r="C40" s="93"/>
      <c r="D40" s="70"/>
      <c r="E40" s="93"/>
      <c r="F40" s="93"/>
      <c r="G40" s="91"/>
      <c r="H40" s="77"/>
    </row>
    <row r="41" spans="1:8" ht="0.75" hidden="1" customHeight="1">
      <c r="A41" s="157" t="s">
        <v>147</v>
      </c>
      <c r="B41" s="158"/>
      <c r="C41" s="163">
        <v>480</v>
      </c>
      <c r="D41" s="166">
        <v>5.09</v>
      </c>
      <c r="E41" s="166">
        <v>5.76</v>
      </c>
      <c r="F41" s="185">
        <v>5.76</v>
      </c>
      <c r="G41" s="187">
        <v>0.98</v>
      </c>
      <c r="H41" s="46">
        <f t="shared" ref="H41:H45" si="4">F41-E41-G41+D41+F41</f>
        <v>9.8699999999999992</v>
      </c>
    </row>
    <row r="42" spans="1:8" ht="7.5" customHeight="1">
      <c r="A42" s="159"/>
      <c r="B42" s="160"/>
      <c r="C42" s="164"/>
      <c r="D42" s="167"/>
      <c r="E42" s="167"/>
      <c r="F42" s="189"/>
      <c r="G42" s="190"/>
      <c r="H42" s="179">
        <f>F41-E41+D41+F41-G41</f>
        <v>9.8699999999999992</v>
      </c>
    </row>
    <row r="43" spans="1:8" ht="6.75" customHeight="1">
      <c r="A43" s="159"/>
      <c r="B43" s="160"/>
      <c r="C43" s="164"/>
      <c r="D43" s="167"/>
      <c r="E43" s="167"/>
      <c r="F43" s="189"/>
      <c r="G43" s="190"/>
      <c r="H43" s="180"/>
    </row>
    <row r="44" spans="1:8" ht="8.25" customHeight="1">
      <c r="A44" s="161"/>
      <c r="B44" s="162"/>
      <c r="C44" s="165"/>
      <c r="D44" s="168"/>
      <c r="E44" s="168"/>
      <c r="F44" s="186"/>
      <c r="G44" s="188"/>
      <c r="H44" s="181"/>
    </row>
    <row r="45" spans="1:8" ht="8.25" customHeight="1">
      <c r="A45" s="173" t="s">
        <v>54</v>
      </c>
      <c r="B45" s="174"/>
      <c r="C45" s="163">
        <v>0</v>
      </c>
      <c r="D45" s="166">
        <v>0</v>
      </c>
      <c r="E45" s="163">
        <f>E41*17%</f>
        <v>0.97920000000000007</v>
      </c>
      <c r="F45" s="185">
        <v>0.98</v>
      </c>
      <c r="G45" s="187">
        <v>0.98</v>
      </c>
      <c r="H45" s="179">
        <f t="shared" si="4"/>
        <v>7.9999999999991189E-4</v>
      </c>
    </row>
    <row r="46" spans="1:8" ht="9.75" customHeight="1">
      <c r="A46" s="169"/>
      <c r="B46" s="170"/>
      <c r="C46" s="165"/>
      <c r="D46" s="168"/>
      <c r="E46" s="165"/>
      <c r="F46" s="186"/>
      <c r="G46" s="188"/>
      <c r="H46" s="181"/>
    </row>
    <row r="47" spans="1:8" ht="24" customHeight="1">
      <c r="A47" s="182" t="s">
        <v>138</v>
      </c>
      <c r="B47" s="183"/>
      <c r="C47" s="41" t="s">
        <v>139</v>
      </c>
      <c r="D47" s="7">
        <v>2.3199999999999998</v>
      </c>
      <c r="E47" s="41">
        <v>4.8</v>
      </c>
      <c r="F47" s="111">
        <v>4.8</v>
      </c>
      <c r="G47" s="124">
        <v>0.82</v>
      </c>
      <c r="H47" s="124">
        <f>F47-G47+D47</f>
        <v>6.3</v>
      </c>
    </row>
    <row r="48" spans="1:8" s="123" customFormat="1" ht="16.5" customHeight="1">
      <c r="A48" s="191" t="s">
        <v>54</v>
      </c>
      <c r="B48" s="192"/>
      <c r="C48" s="120"/>
      <c r="D48" s="121">
        <v>0</v>
      </c>
      <c r="E48" s="120">
        <v>0.82</v>
      </c>
      <c r="F48" s="122">
        <v>0.82</v>
      </c>
      <c r="G48" s="122">
        <v>0.82</v>
      </c>
      <c r="H48" s="121">
        <v>0</v>
      </c>
    </row>
    <row r="49" spans="1:10" ht="17.25" customHeight="1">
      <c r="A49" s="182" t="s">
        <v>140</v>
      </c>
      <c r="B49" s="183"/>
      <c r="C49" s="41" t="s">
        <v>141</v>
      </c>
      <c r="D49" s="7">
        <v>1</v>
      </c>
      <c r="E49" s="41">
        <v>2.4</v>
      </c>
      <c r="F49" s="111">
        <v>2.4</v>
      </c>
      <c r="G49" s="124">
        <v>0.4</v>
      </c>
      <c r="H49" s="124">
        <f>F49-G49+D49</f>
        <v>3</v>
      </c>
    </row>
    <row r="50" spans="1:10" ht="16.5" customHeight="1">
      <c r="A50" s="169" t="s">
        <v>54</v>
      </c>
      <c r="B50" s="184"/>
      <c r="C50" s="107"/>
      <c r="D50" s="108">
        <v>0</v>
      </c>
      <c r="E50" s="107">
        <v>0.4</v>
      </c>
      <c r="F50" s="109">
        <v>0.4</v>
      </c>
      <c r="G50" s="110">
        <v>0.4</v>
      </c>
      <c r="H50" s="108">
        <v>0</v>
      </c>
    </row>
    <row r="51" spans="1:10" ht="8.25" customHeight="1">
      <c r="A51" s="157" t="s">
        <v>119</v>
      </c>
      <c r="B51" s="158"/>
      <c r="C51" s="163">
        <v>0</v>
      </c>
      <c r="D51" s="193">
        <v>-3</v>
      </c>
      <c r="E51" s="193">
        <v>0</v>
      </c>
      <c r="F51" s="199">
        <v>3</v>
      </c>
      <c r="G51" s="196">
        <v>3</v>
      </c>
      <c r="H51" s="193">
        <v>0</v>
      </c>
    </row>
    <row r="52" spans="1:10" ht="8.25" customHeight="1">
      <c r="A52" s="159"/>
      <c r="B52" s="160"/>
      <c r="C52" s="164"/>
      <c r="D52" s="194"/>
      <c r="E52" s="194"/>
      <c r="F52" s="200"/>
      <c r="G52" s="197"/>
      <c r="H52" s="194"/>
    </row>
    <row r="53" spans="1:10" ht="1.5" customHeight="1">
      <c r="A53" s="161"/>
      <c r="B53" s="162"/>
      <c r="C53" s="165"/>
      <c r="D53" s="195"/>
      <c r="E53" s="195"/>
      <c r="F53" s="201"/>
      <c r="G53" s="198"/>
      <c r="H53" s="195"/>
    </row>
    <row r="54" spans="1:10" ht="14.25" hidden="1" customHeight="1">
      <c r="A54" s="169"/>
      <c r="B54" s="170"/>
      <c r="C54" s="100"/>
      <c r="D54" s="103"/>
      <c r="E54" s="103"/>
      <c r="F54" s="104"/>
      <c r="G54" s="102"/>
      <c r="H54" s="101"/>
    </row>
    <row r="55" spans="1:10" s="75" customFormat="1" ht="15.75" customHeight="1">
      <c r="A55" s="171" t="s">
        <v>128</v>
      </c>
      <c r="B55" s="172"/>
      <c r="C55" s="7"/>
      <c r="D55" s="7"/>
      <c r="E55" s="42">
        <f>E39+E41+E47+E49</f>
        <v>832.9899999999999</v>
      </c>
      <c r="F55" s="42">
        <f>F39+F41+F47+F49+F51</f>
        <v>869.49999999999989</v>
      </c>
      <c r="G55" s="42">
        <f>G39+G41+G47+G49+G51</f>
        <v>670.8</v>
      </c>
      <c r="H55" s="7"/>
    </row>
    <row r="56" spans="1:10" s="75" customFormat="1" ht="18" customHeight="1">
      <c r="A56" s="208" t="s">
        <v>129</v>
      </c>
      <c r="B56" s="209"/>
      <c r="C56" s="56"/>
      <c r="D56" s="56">
        <v>137.07</v>
      </c>
      <c r="E56" s="70"/>
      <c r="F56" s="70"/>
      <c r="G56" s="56"/>
      <c r="H56" s="93">
        <f>F55-E55+D56+F55-G55</f>
        <v>372.28</v>
      </c>
      <c r="I56" s="119"/>
      <c r="J56" s="118"/>
    </row>
    <row r="57" spans="1:10" s="75" customFormat="1" ht="21.75" customHeight="1">
      <c r="A57" s="208" t="s">
        <v>146</v>
      </c>
      <c r="B57" s="208"/>
      <c r="C57" s="112"/>
      <c r="D57" s="117"/>
      <c r="E57" s="77"/>
      <c r="F57" s="93"/>
      <c r="G57" s="93"/>
      <c r="H57" s="77">
        <f>H58+H59</f>
        <v>372.28</v>
      </c>
      <c r="I57" s="118"/>
    </row>
    <row r="58" spans="1:10" s="75" customFormat="1" ht="18" customHeight="1">
      <c r="A58" s="208" t="s">
        <v>130</v>
      </c>
      <c r="B58" s="210"/>
      <c r="C58" s="112"/>
      <c r="D58" s="112"/>
      <c r="E58" s="77"/>
      <c r="F58" s="93"/>
      <c r="G58" s="93"/>
      <c r="H58" s="77">
        <f>H29+H42+H47+H49</f>
        <v>435.27000000000004</v>
      </c>
      <c r="I58" s="118"/>
    </row>
    <row r="59" spans="1:10" s="75" customFormat="1" ht="21" customHeight="1">
      <c r="A59" s="208" t="s">
        <v>131</v>
      </c>
      <c r="B59" s="209"/>
      <c r="C59" s="112"/>
      <c r="D59" s="112"/>
      <c r="E59" s="77"/>
      <c r="F59" s="93"/>
      <c r="G59" s="93"/>
      <c r="H59" s="77">
        <f>H8+H33</f>
        <v>-62.990000000000066</v>
      </c>
    </row>
    <row r="60" spans="1:10" s="75" customFormat="1" ht="12" customHeight="1">
      <c r="A60" s="94"/>
      <c r="B60" s="95"/>
      <c r="C60" s="95"/>
      <c r="D60" s="95"/>
      <c r="E60" s="96"/>
      <c r="F60" s="96"/>
      <c r="G60" s="95"/>
      <c r="H60" s="95"/>
    </row>
    <row r="61" spans="1:10" ht="24.75" customHeight="1">
      <c r="A61" s="206" t="s">
        <v>127</v>
      </c>
      <c r="B61" s="207"/>
      <c r="C61" s="207"/>
      <c r="D61" s="207"/>
      <c r="E61" s="207"/>
      <c r="F61" s="207"/>
      <c r="G61" s="207"/>
      <c r="H61" s="207"/>
    </row>
    <row r="62" spans="1:10" s="74" customFormat="1" ht="15" customHeight="1">
      <c r="A62" s="73"/>
      <c r="B62" s="73"/>
      <c r="C62" s="73"/>
      <c r="D62" s="73"/>
      <c r="E62" s="73"/>
      <c r="F62" s="73"/>
      <c r="G62" s="73"/>
      <c r="H62" s="73"/>
    </row>
    <row r="63" spans="1:10">
      <c r="A63" s="19" t="s">
        <v>154</v>
      </c>
      <c r="D63" s="21"/>
      <c r="E63" s="47"/>
      <c r="F63" s="57"/>
      <c r="G63" s="47"/>
    </row>
    <row r="64" spans="1:10" ht="24.75" customHeight="1">
      <c r="A64" s="202" t="s">
        <v>56</v>
      </c>
      <c r="B64" s="146"/>
      <c r="C64" s="146"/>
      <c r="D64" s="131"/>
      <c r="E64" s="29" t="s">
        <v>57</v>
      </c>
      <c r="F64" s="58" t="s">
        <v>58</v>
      </c>
      <c r="G64" s="29" t="s">
        <v>134</v>
      </c>
      <c r="H64" s="7" t="s">
        <v>135</v>
      </c>
    </row>
    <row r="65" spans="1:8" ht="21" customHeight="1">
      <c r="A65" s="203"/>
      <c r="B65" s="204"/>
      <c r="C65" s="204"/>
      <c r="D65" s="205"/>
      <c r="E65" s="30"/>
      <c r="F65" s="58"/>
      <c r="G65" s="31" t="s">
        <v>80</v>
      </c>
      <c r="H65" s="7"/>
    </row>
    <row r="66" spans="1:8" s="4" customFormat="1" ht="13.5" customHeight="1">
      <c r="A66" s="214" t="s">
        <v>7</v>
      </c>
      <c r="B66" s="215"/>
      <c r="C66" s="215"/>
      <c r="D66" s="172"/>
      <c r="E66" s="86"/>
      <c r="F66" s="87"/>
      <c r="G66" s="88">
        <f>SUM(G65:G65)</f>
        <v>0</v>
      </c>
      <c r="H66" s="69"/>
    </row>
    <row r="67" spans="1:8">
      <c r="A67" s="19" t="s">
        <v>46</v>
      </c>
      <c r="D67" s="21"/>
      <c r="E67" s="47"/>
      <c r="F67" s="57"/>
      <c r="G67" s="47"/>
    </row>
    <row r="68" spans="1:8">
      <c r="A68" s="19" t="s">
        <v>47</v>
      </c>
      <c r="D68" s="21"/>
      <c r="E68" s="47"/>
      <c r="F68" s="57"/>
      <c r="G68" s="47"/>
    </row>
    <row r="69" spans="1:8" ht="23.25" customHeight="1">
      <c r="A69" s="202" t="s">
        <v>60</v>
      </c>
      <c r="B69" s="146"/>
      <c r="C69" s="146"/>
      <c r="D69" s="146"/>
      <c r="E69" s="131"/>
      <c r="F69" s="58" t="s">
        <v>58</v>
      </c>
      <c r="G69" s="32" t="s">
        <v>59</v>
      </c>
    </row>
    <row r="70" spans="1:8">
      <c r="A70" s="202" t="s">
        <v>136</v>
      </c>
      <c r="B70" s="146"/>
      <c r="C70" s="146"/>
      <c r="D70" s="146"/>
      <c r="E70" s="131"/>
      <c r="F70" s="58">
        <v>4</v>
      </c>
      <c r="G70" s="29" t="s">
        <v>155</v>
      </c>
    </row>
    <row r="71" spans="1:8">
      <c r="A71" s="21"/>
      <c r="D71" s="21"/>
      <c r="E71" s="47"/>
      <c r="F71" s="57"/>
      <c r="G71" s="47"/>
    </row>
    <row r="72" spans="1:8" s="4" customFormat="1">
      <c r="A72" s="19" t="s">
        <v>74</v>
      </c>
      <c r="B72" s="44"/>
      <c r="C72" s="45"/>
      <c r="D72" s="19"/>
      <c r="E72" s="48"/>
      <c r="F72" s="59"/>
      <c r="G72" s="48"/>
      <c r="H72" s="44"/>
    </row>
    <row r="73" spans="1:8">
      <c r="A73" s="213" t="s">
        <v>75</v>
      </c>
      <c r="B73" s="153"/>
      <c r="C73" s="216" t="s">
        <v>76</v>
      </c>
      <c r="D73" s="153"/>
      <c r="E73" s="29" t="s">
        <v>77</v>
      </c>
      <c r="F73" s="58" t="s">
        <v>78</v>
      </c>
      <c r="G73" s="29" t="s">
        <v>79</v>
      </c>
    </row>
    <row r="74" spans="1:8">
      <c r="A74" s="213" t="s">
        <v>109</v>
      </c>
      <c r="B74" s="153"/>
      <c r="C74" s="211" t="s">
        <v>80</v>
      </c>
      <c r="D74" s="212"/>
      <c r="E74" s="29">
        <v>4</v>
      </c>
      <c r="F74" s="58" t="s">
        <v>80</v>
      </c>
      <c r="G74" s="29" t="s">
        <v>80</v>
      </c>
    </row>
    <row r="75" spans="1:8">
      <c r="A75" s="21"/>
      <c r="D75" s="21"/>
      <c r="E75" s="47"/>
      <c r="F75" s="57"/>
      <c r="G75" s="47"/>
    </row>
    <row r="76" spans="1:8">
      <c r="A76" s="4" t="s">
        <v>108</v>
      </c>
    </row>
    <row r="77" spans="1:8">
      <c r="A77" s="19" t="s">
        <v>156</v>
      </c>
      <c r="B77" s="48"/>
      <c r="C77" s="71"/>
      <c r="D77" s="19"/>
    </row>
    <row r="78" spans="1:8" ht="29.25" customHeight="1">
      <c r="A78" s="154" t="s">
        <v>157</v>
      </c>
      <c r="B78" s="154"/>
      <c r="C78" s="154"/>
      <c r="D78" s="154"/>
      <c r="E78" s="154"/>
      <c r="F78" s="154"/>
      <c r="G78" s="154"/>
    </row>
    <row r="80" spans="1:8" ht="22.5" customHeight="1"/>
    <row r="81" spans="1:6">
      <c r="A81" s="21" t="s">
        <v>81</v>
      </c>
      <c r="B81" s="47"/>
      <c r="C81" s="106"/>
      <c r="D81" s="21"/>
      <c r="E81" s="47" t="s">
        <v>82</v>
      </c>
      <c r="F81" s="57"/>
    </row>
    <row r="82" spans="1:6">
      <c r="A82" s="21" t="s">
        <v>83</v>
      </c>
      <c r="B82" s="47"/>
      <c r="C82" s="106"/>
      <c r="D82" s="21"/>
      <c r="E82" s="47"/>
      <c r="F82" s="57"/>
    </row>
    <row r="83" spans="1:6">
      <c r="A83" s="21" t="s">
        <v>84</v>
      </c>
      <c r="B83" s="47"/>
      <c r="C83" s="106"/>
      <c r="D83" s="21"/>
      <c r="E83" s="47"/>
      <c r="F83" s="57"/>
    </row>
    <row r="85" spans="1:6">
      <c r="A85" s="21" t="s">
        <v>85</v>
      </c>
      <c r="B85" s="47"/>
      <c r="C85" s="106"/>
    </row>
    <row r="86" spans="1:6">
      <c r="A86" s="21" t="s">
        <v>86</v>
      </c>
      <c r="B86" s="47"/>
      <c r="C86" s="106" t="s">
        <v>24</v>
      </c>
    </row>
    <row r="87" spans="1:6">
      <c r="A87" s="21" t="s">
        <v>87</v>
      </c>
      <c r="B87" s="47"/>
      <c r="C87" s="106" t="s">
        <v>88</v>
      </c>
    </row>
    <row r="88" spans="1:6">
      <c r="A88" s="21" t="s">
        <v>89</v>
      </c>
      <c r="B88" s="47"/>
      <c r="C88" s="106" t="s">
        <v>90</v>
      </c>
    </row>
  </sheetData>
  <mergeCells count="67">
    <mergeCell ref="C74:D74"/>
    <mergeCell ref="A73:B73"/>
    <mergeCell ref="A74:B74"/>
    <mergeCell ref="A66:D66"/>
    <mergeCell ref="A69:E69"/>
    <mergeCell ref="A70:E70"/>
    <mergeCell ref="C73:D73"/>
    <mergeCell ref="A61:H61"/>
    <mergeCell ref="A55:B55"/>
    <mergeCell ref="A56:B56"/>
    <mergeCell ref="A57:B57"/>
    <mergeCell ref="A58:B58"/>
    <mergeCell ref="A59:B59"/>
    <mergeCell ref="H51:H53"/>
    <mergeCell ref="G51:G53"/>
    <mergeCell ref="C51:C53"/>
    <mergeCell ref="D51:D53"/>
    <mergeCell ref="E51:E53"/>
    <mergeCell ref="F51:F53"/>
    <mergeCell ref="H42:H44"/>
    <mergeCell ref="A47:B47"/>
    <mergeCell ref="A49:B49"/>
    <mergeCell ref="A50:B50"/>
    <mergeCell ref="A45:B46"/>
    <mergeCell ref="C45:C46"/>
    <mergeCell ref="D45:D46"/>
    <mergeCell ref="E45:E46"/>
    <mergeCell ref="F45:F46"/>
    <mergeCell ref="H45:H46"/>
    <mergeCell ref="G45:G46"/>
    <mergeCell ref="E41:E44"/>
    <mergeCell ref="F41:F44"/>
    <mergeCell ref="G41:G44"/>
    <mergeCell ref="A48:B48"/>
    <mergeCell ref="A78:G78"/>
    <mergeCell ref="A27:B27"/>
    <mergeCell ref="A29:B29"/>
    <mergeCell ref="A36:B36"/>
    <mergeCell ref="A31:B31"/>
    <mergeCell ref="A41:B44"/>
    <mergeCell ref="C41:C44"/>
    <mergeCell ref="D41:D44"/>
    <mergeCell ref="A51:B53"/>
    <mergeCell ref="A54:B54"/>
    <mergeCell ref="A33:B33"/>
    <mergeCell ref="A35:B35"/>
    <mergeCell ref="A37:B37"/>
    <mergeCell ref="A38:B38"/>
    <mergeCell ref="A64:D64"/>
    <mergeCell ref="A65:D65"/>
    <mergeCell ref="A7:H7"/>
    <mergeCell ref="A8:B8"/>
    <mergeCell ref="A10:B10"/>
    <mergeCell ref="A11:H11"/>
    <mergeCell ref="A12:B12"/>
    <mergeCell ref="G24:G25"/>
    <mergeCell ref="F24:F25"/>
    <mergeCell ref="A14:B14"/>
    <mergeCell ref="A15:B15"/>
    <mergeCell ref="A17:B17"/>
    <mergeCell ref="A18:B18"/>
    <mergeCell ref="A20:B20"/>
    <mergeCell ref="A23:B23"/>
    <mergeCell ref="A24:B25"/>
    <mergeCell ref="C24:C25"/>
    <mergeCell ref="D24:D25"/>
    <mergeCell ref="E24:E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2018-02-05T02:38:41Z</cp:lastPrinted>
  <dcterms:created xsi:type="dcterms:W3CDTF">2013-02-18T04:38:06Z</dcterms:created>
  <dcterms:modified xsi:type="dcterms:W3CDTF">2018-02-21T06:50:22Z</dcterms:modified>
</cp:coreProperties>
</file>