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 activeTab="1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8" l="1"/>
  <c r="G33" i="8"/>
  <c r="G32" i="8"/>
  <c r="G57" i="8"/>
  <c r="H32" i="8"/>
  <c r="H46" i="8"/>
  <c r="F8" i="8"/>
  <c r="H8" i="8"/>
  <c r="H47" i="8"/>
  <c r="F43" i="8"/>
  <c r="G24" i="8"/>
  <c r="G8" i="8"/>
  <c r="G43" i="8"/>
  <c r="E43" i="8"/>
  <c r="E8" i="8"/>
  <c r="E32" i="8"/>
  <c r="F33" i="8"/>
  <c r="E33" i="8"/>
  <c r="F29" i="8"/>
  <c r="G29" i="8"/>
  <c r="E29" i="8"/>
  <c r="G27" i="8"/>
  <c r="G21" i="8"/>
  <c r="G18" i="8"/>
  <c r="G15" i="8"/>
  <c r="G12" i="8"/>
  <c r="D44" i="8"/>
  <c r="D29" i="8"/>
  <c r="D26" i="8"/>
  <c r="D23" i="8"/>
  <c r="D20" i="8"/>
  <c r="D17" i="8"/>
  <c r="D14" i="8"/>
  <c r="D10" i="8"/>
  <c r="E35" i="8"/>
  <c r="G38" i="8"/>
  <c r="G39" i="8"/>
  <c r="G40" i="8"/>
  <c r="G37" i="8"/>
  <c r="G35" i="8"/>
  <c r="C8" i="8"/>
  <c r="H33" i="8"/>
  <c r="F35" i="8"/>
  <c r="H35" i="8"/>
  <c r="H42" i="8"/>
  <c r="H40" i="8"/>
  <c r="H31" i="8"/>
  <c r="F32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10" i="8"/>
  <c r="C9" i="8"/>
  <c r="G28" i="8"/>
  <c r="G26" i="8"/>
  <c r="G25" i="8"/>
  <c r="G23" i="8"/>
  <c r="G22" i="8"/>
  <c r="G20" i="8"/>
  <c r="G19" i="8"/>
  <c r="G17" i="8"/>
  <c r="G16" i="8"/>
  <c r="G14" i="8"/>
  <c r="G13" i="8"/>
  <c r="F26" i="8"/>
  <c r="H39" i="8"/>
  <c r="H38" i="8"/>
  <c r="H37" i="8"/>
  <c r="D28" i="8"/>
  <c r="D25" i="8"/>
  <c r="D22" i="8"/>
  <c r="D19" i="8"/>
  <c r="D16" i="8"/>
  <c r="D13" i="8"/>
  <c r="D9" i="8"/>
  <c r="G10" i="8"/>
  <c r="G9" i="8"/>
  <c r="H45" i="8"/>
  <c r="H44" i="8"/>
  <c r="F10" i="8"/>
  <c r="F9" i="8"/>
  <c r="E10" i="8"/>
  <c r="E9" i="8"/>
  <c r="F28" i="8"/>
  <c r="E28" i="8"/>
  <c r="F25" i="8"/>
  <c r="E26" i="8"/>
  <c r="E25" i="8"/>
  <c r="F23" i="8"/>
  <c r="F22" i="8"/>
  <c r="E23" i="8"/>
  <c r="E22" i="8"/>
  <c r="F20" i="8"/>
  <c r="F19" i="8"/>
  <c r="E20" i="8"/>
  <c r="E19" i="8"/>
  <c r="F17" i="8"/>
  <c r="F16" i="8"/>
  <c r="E17" i="8"/>
  <c r="E16" i="8"/>
  <c r="F14" i="8"/>
  <c r="F13" i="8"/>
  <c r="E14" i="8"/>
  <c r="E13" i="8"/>
  <c r="H29" i="8"/>
  <c r="H28" i="8"/>
  <c r="H27" i="8"/>
  <c r="H26" i="8"/>
  <c r="H25" i="8"/>
  <c r="H24" i="8"/>
  <c r="H20" i="8"/>
  <c r="H19" i="8"/>
  <c r="H18" i="8"/>
  <c r="H17" i="8"/>
  <c r="H16" i="8"/>
  <c r="H15" i="8"/>
  <c r="H14" i="8"/>
  <c r="H13" i="8"/>
  <c r="H12" i="8"/>
  <c r="H10" i="8"/>
  <c r="H9" i="8"/>
  <c r="H23" i="8"/>
  <c r="H22" i="8"/>
  <c r="H21" i="8"/>
</calcChain>
</file>

<file path=xl/sharedStrings.xml><?xml version="1.0" encoding="utf-8"?>
<sst xmlns="http://schemas.openxmlformats.org/spreadsheetml/2006/main" count="185" uniqueCount="163">
  <si>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</si>
  <si>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</si>
  <si>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</si>
  <si>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</si>
  <si>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</si>
  <si>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</si>
  <si>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</si>
  <si>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</si>
  <si>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</si>
  <si>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</si>
  <si>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</si>
  <si>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</si>
  <si>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</si>
  <si>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</si>
  <si>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</si>
  <si>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</si>
  <si>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</si>
  <si>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</si>
  <si>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</si>
  <si>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</si>
  <si>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</si>
  <si>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</si>
  <si>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</si>
  <si>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</si>
  <si>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</si>
  <si>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</si>
  <si>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</si>
  <si>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</si>
  <si>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</si>
  <si>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</si>
  <si>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</si>
  <si>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</si>
  <si>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</si>
  <si>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</si>
  <si>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</si>
  <si>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</si>
  <si>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</si>
  <si>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</si>
  <si>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</si>
  <si>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</si>
  <si>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</si>
  <si>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</si>
  <si>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</si>
  <si>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</si>
  <si>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</si>
  <si>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</si>
  <si>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</si>
  <si>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</si>
  <si>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</si>
  <si>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</si>
  <si>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</si>
  <si>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</si>
  <si>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</si>
  <si>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</si>
  <si>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</si>
  <si>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</si>
  <si>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</si>
  <si>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</si>
  <si>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</si>
  <si>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</si>
  <si>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</si>
  <si>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</si>
  <si>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</si>
  <si>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</si>
  <si>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</si>
  <si>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</si>
  <si>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</si>
  <si>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</si>
  <si>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</si>
  <si>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</si>
  <si>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</si>
  <si>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</si>
  <si>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</si>
  <si>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</si>
  <si>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</si>
  <si>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</si>
  <si>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</si>
  <si>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</si>
  <si>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</si>
  <si>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</si>
  <si>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</si>
  <si>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</si>
  <si>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</si>
  <si>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</si>
  <si>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</si>
  <si>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</si>
  <si>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</si>
  <si>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</si>
  <si>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9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</si>
  <si>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</si>
  <si>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</si>
  <si>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</si>
  <si>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</si>
  <si>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</si>
  <si>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</si>
  <si>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</si>
  <si>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</si>
  <si>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</si>
  <si>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</si>
  <si>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</si>
  <si>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</si>
  <si>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</si>
  <si>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</si>
  <si>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</si>
  <si>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4.</t>
  </si>
  <si>
    <t>№ 61 по ул. Тунгусской</t>
  </si>
  <si>
    <t>ООО "Территория"</t>
  </si>
  <si>
    <t>Кр.Знамени, 131</t>
  </si>
  <si>
    <t>2-941-889</t>
  </si>
  <si>
    <t>2 подъезда</t>
  </si>
  <si>
    <t>2 лифта</t>
  </si>
  <si>
    <t>2 м/провода</t>
  </si>
  <si>
    <t>Тунгусская, 61</t>
  </si>
  <si>
    <t>ул. Тунгусская,8</t>
  </si>
  <si>
    <t>сумма, т.р.</t>
  </si>
  <si>
    <t>исполнит.</t>
  </si>
  <si>
    <t>Ресо-Гарантия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</si>
  <si>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</si>
  <si>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</si>
  <si>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</si>
  <si>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</si>
  <si>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</si>
  <si>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</si>
  <si>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</si>
  <si>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</si>
  <si>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2 шт</t>
  </si>
  <si>
    <t>4.Ослуживание теплового  счетчика</t>
  </si>
  <si>
    <t>Энергополис</t>
  </si>
  <si>
    <t xml:space="preserve">                       Отчет ООО "Управляющей компании Ленинского района"  за 2019 г.</t>
  </si>
  <si>
    <t xml:space="preserve">                         ООО "Управляющая компания Ленинского района"</t>
  </si>
  <si>
    <t xml:space="preserve"> ООО "Ландшафт"</t>
  </si>
  <si>
    <t>ООО "Восток-Мегаполис"</t>
  </si>
  <si>
    <t>Количество проживающих</t>
  </si>
  <si>
    <t xml:space="preserve">                                                               01 октября 2011 г.</t>
  </si>
  <si>
    <t>всего: 1847,40 кв.м</t>
  </si>
  <si>
    <t>239 чел.</t>
  </si>
  <si>
    <t>4735,50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</si>
  <si>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</si>
  <si>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</si>
  <si>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</si>
  <si>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Переходящ. остатки д/ср-в на конец  2019 г.</t>
  </si>
  <si>
    <t>Переплата потребителями</t>
  </si>
  <si>
    <t>Задолженность потребителей</t>
  </si>
  <si>
    <t>3. Перечень работ, выполненных по статье " текущий ремонт"  в 2019 году.</t>
  </si>
  <si>
    <t>Итого по дому:</t>
  </si>
  <si>
    <t>Эл.энергия на содержание ОИ МКД</t>
  </si>
  <si>
    <t>Тяптин Андрей Александрович</t>
  </si>
  <si>
    <t>Отведение сточных вод на содерж. ОИ МКД</t>
  </si>
  <si>
    <t>Обязательное страхование лифтов</t>
  </si>
  <si>
    <t xml:space="preserve">Ремонт лифта - замена контактора </t>
  </si>
  <si>
    <t>1 шт</t>
  </si>
  <si>
    <t>Лифт ДВ</t>
  </si>
  <si>
    <t>Сервисное обслуживание УУТЭ</t>
  </si>
  <si>
    <t>Замена стеклопакета пластикового окна</t>
  </si>
  <si>
    <t>Позитив Плюс</t>
  </si>
  <si>
    <t>Изготовление площадки для сбора мусора</t>
  </si>
  <si>
    <t>сумма снижения в рублях</t>
  </si>
  <si>
    <t>План по статье "текущий ремонт" на 2020 год.</t>
  </si>
  <si>
    <t>А.А.Тяптин</t>
  </si>
  <si>
    <t>Исп:</t>
  </si>
  <si>
    <t>Экономич. отдел - 220-50-87</t>
  </si>
  <si>
    <t>Предложение Управляющей компании:1.  Ремонт инженерных коммуникаций . Устройство слуховых окон в подвальном помещении. Собственникам необходимо предоставить протокол общего собрания о согласии проведения указанных работ, либо принять собственное решение для формирования плана текущего ремонта  на 2020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</si>
  <si>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675/03  от  17.03.2020  год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</si>
</sst>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0" fillId="0" borderId="5" xfId="0" applyBorder="1" applyAlignment="1"/>
    <xf numFmtId="0" fontId="0" fillId="0" borderId="8" xfId="0" applyBorder="1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0" xfId="0" applyFont="1" applyAlignment="1"/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7" xfId="0" applyFont="1" applyBorder="1" applyAlignment="1"/>
    <xf numFmtId="164" fontId="6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/>
    <xf numFmtId="4" fontId="3" fillId="0" borderId="7" xfId="0" applyNumberFormat="1" applyFont="1" applyBorder="1" applyAlignment="1">
      <alignment horizontal="center"/>
    </xf>
    <xf numFmtId="4" fontId="0" fillId="0" borderId="0" xfId="0" applyNumberFormat="1"/>
    <xf numFmtId="4" fontId="3" fillId="2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7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2" xfId="0" applyFont="1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9" fillId="0" borderId="2" xfId="0" applyNumberFormat="1" applyFont="1" applyFill="1" applyBorder="1" applyAlignment="1">
      <alignment wrapText="1"/>
    </xf>
    <xf numFmtId="4" fontId="0" fillId="0" borderId="7" xfId="0" applyNumberFormat="1" applyBorder="1" applyAlignment="1">
      <alignment wrapText="1"/>
    </xf>
    <xf numFmtId="4" fontId="9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4" fontId="9" fillId="0" borderId="2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/>
    <xf numFmtId="4" fontId="0" fillId="0" borderId="7" xfId="0" applyNumberFormat="1" applyBorder="1" applyAlignment="1"/>
    <xf numFmtId="4" fontId="9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0" fillId="0" borderId="7" xfId="0" applyNumberFormat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0" fillId="0" borderId="6" xfId="0" applyNumberFormat="1" applyBorder="1" applyAlignment="1"/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0" fontId="12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12" fillId="0" borderId="0" xfId="0" applyFont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Border="1" applyAlignment="1">
      <alignment horizontal="left" wrapText="1"/>
    </xf>
    <xf numFmtId="4" fontId="9" fillId="0" borderId="2" xfId="0" applyNumberFormat="1" applyFont="1" applyBorder="1" applyAlignment="1"/>
    <xf numFmtId="4" fontId="4" fillId="0" borderId="7" xfId="0" applyNumberFormat="1" applyFont="1" applyBorder="1" applyAlignment="1"/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opLeftCell="A31" zoomScale="130" zoomScaleNormal="130" workbookViewId="0">
      <selection activeCell="E13" sqref="E1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2" t="s">
        <v>105</v>
      </c>
    </row>
    <row r="4" spans="1:4" ht="14.25" customHeight="1" x14ac:dyDescent="0.25">
      <c r="A4" s="20" t="s">
        <v>162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52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129</v>
      </c>
      <c r="D8" s="62"/>
    </row>
    <row r="9" spans="1:4" s="3" customFormat="1" ht="12" customHeight="1" x14ac:dyDescent="0.25">
      <c r="A9" s="11" t="s">
        <v>1</v>
      </c>
      <c r="B9" s="12" t="s">
        <v>12</v>
      </c>
      <c r="C9" s="98" t="s">
        <v>146</v>
      </c>
      <c r="D9" s="98"/>
    </row>
    <row r="10" spans="1:4" s="3" customFormat="1" ht="24" customHeight="1" x14ac:dyDescent="0.25">
      <c r="A10" s="11" t="s">
        <v>2</v>
      </c>
      <c r="B10" s="13" t="s">
        <v>13</v>
      </c>
      <c r="C10" s="99" t="s">
        <v>85</v>
      </c>
      <c r="D10" s="99"/>
    </row>
    <row r="11" spans="1:4" s="3" customFormat="1" ht="15" customHeight="1" x14ac:dyDescent="0.25">
      <c r="A11" s="11" t="s">
        <v>3</v>
      </c>
      <c r="B11" s="12" t="s">
        <v>14</v>
      </c>
      <c r="C11" s="100" t="s">
        <v>15</v>
      </c>
      <c r="D11" s="101"/>
    </row>
    <row r="12" spans="1:4" s="3" customFormat="1" ht="15" customHeight="1" x14ac:dyDescent="0.25">
      <c r="A12" s="51" t="s">
        <v>4</v>
      </c>
      <c r="B12" s="52" t="s">
        <v>89</v>
      </c>
      <c r="C12" s="63" t="s">
        <v>90</v>
      </c>
      <c r="D12" s="63" t="s">
        <v>91</v>
      </c>
    </row>
    <row r="13" spans="1:4" s="3" customFormat="1" ht="15" customHeight="1" x14ac:dyDescent="0.25">
      <c r="A13" s="53"/>
      <c r="B13" s="50"/>
      <c r="C13" s="63" t="s">
        <v>92</v>
      </c>
      <c r="D13" s="63" t="s">
        <v>93</v>
      </c>
    </row>
    <row r="14" spans="1:4" s="3" customFormat="1" ht="15" customHeight="1" x14ac:dyDescent="0.25">
      <c r="A14" s="53"/>
      <c r="B14" s="50"/>
      <c r="C14" s="63" t="s">
        <v>94</v>
      </c>
      <c r="D14" s="63" t="s">
        <v>95</v>
      </c>
    </row>
    <row r="15" spans="1:4" s="3" customFormat="1" ht="15" customHeight="1" x14ac:dyDescent="0.25">
      <c r="A15" s="53"/>
      <c r="B15" s="50"/>
      <c r="C15" s="63" t="s">
        <v>96</v>
      </c>
      <c r="D15" s="63" t="s">
        <v>98</v>
      </c>
    </row>
    <row r="16" spans="1:4" s="3" customFormat="1" ht="15" customHeight="1" x14ac:dyDescent="0.25">
      <c r="A16" s="53"/>
      <c r="B16" s="50"/>
      <c r="C16" s="63" t="s">
        <v>97</v>
      </c>
      <c r="D16" s="63" t="s">
        <v>91</v>
      </c>
    </row>
    <row r="17" spans="1:4" s="3" customFormat="1" ht="15" customHeight="1" x14ac:dyDescent="0.25">
      <c r="A17" s="53"/>
      <c r="B17" s="50"/>
      <c r="C17" s="63" t="s">
        <v>99</v>
      </c>
      <c r="D17" s="63" t="s">
        <v>100</v>
      </c>
    </row>
    <row r="18" spans="1:4" s="3" customFormat="1" ht="15" customHeight="1" x14ac:dyDescent="0.25">
      <c r="A18" s="54"/>
      <c r="B18" s="49"/>
      <c r="C18" s="63" t="s">
        <v>101</v>
      </c>
      <c r="D18" s="63" t="s">
        <v>102</v>
      </c>
    </row>
    <row r="19" spans="1:4" s="3" customFormat="1" ht="14.25" customHeight="1" x14ac:dyDescent="0.25">
      <c r="A19" s="11" t="s">
        <v>5</v>
      </c>
      <c r="B19" s="12" t="s">
        <v>16</v>
      </c>
      <c r="C19" s="102" t="s">
        <v>103</v>
      </c>
      <c r="D19" s="103"/>
    </row>
    <row r="20" spans="1:4" s="3" customFormat="1" ht="23.25" x14ac:dyDescent="0.25">
      <c r="A20" s="11" t="s">
        <v>6</v>
      </c>
      <c r="B20" s="13" t="s">
        <v>17</v>
      </c>
      <c r="C20" s="104" t="s">
        <v>55</v>
      </c>
      <c r="D20" s="105"/>
    </row>
    <row r="21" spans="1:4" s="3" customFormat="1" ht="16.5" customHeight="1" x14ac:dyDescent="0.25">
      <c r="A21" s="11" t="s">
        <v>7</v>
      </c>
      <c r="B21" s="12" t="s">
        <v>18</v>
      </c>
      <c r="C21" s="106" t="s">
        <v>19</v>
      </c>
      <c r="D21" s="107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20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08" t="s">
        <v>26</v>
      </c>
      <c r="B26" s="109"/>
      <c r="C26" s="109"/>
      <c r="D26" s="110"/>
    </row>
    <row r="27" spans="1:4" s="5" customFormat="1" ht="15" customHeight="1" x14ac:dyDescent="0.25">
      <c r="A27" s="27"/>
      <c r="B27" s="28"/>
      <c r="C27" s="28"/>
      <c r="D27" s="29"/>
    </row>
    <row r="28" spans="1:4" ht="13.5" customHeight="1" x14ac:dyDescent="0.25">
      <c r="A28" s="7">
        <v>1</v>
      </c>
      <c r="B28" s="6" t="s">
        <v>106</v>
      </c>
      <c r="C28" s="6" t="s">
        <v>24</v>
      </c>
      <c r="D28" s="6" t="s">
        <v>25</v>
      </c>
    </row>
    <row r="29" spans="1:4" x14ac:dyDescent="0.25">
      <c r="A29" s="18" t="s">
        <v>27</v>
      </c>
      <c r="B29" s="17"/>
      <c r="C29" s="17"/>
      <c r="D29" s="17"/>
    </row>
    <row r="30" spans="1:4" ht="12.75" customHeight="1" x14ac:dyDescent="0.25">
      <c r="A30" s="7">
        <v>1</v>
      </c>
      <c r="B30" s="6" t="s">
        <v>130</v>
      </c>
      <c r="C30" s="6" t="s">
        <v>107</v>
      </c>
      <c r="D30" s="6" t="s">
        <v>108</v>
      </c>
    </row>
    <row r="31" spans="1:4" x14ac:dyDescent="0.25">
      <c r="A31" s="18" t="s">
        <v>42</v>
      </c>
      <c r="B31" s="17"/>
      <c r="C31" s="17"/>
      <c r="D31" s="17"/>
    </row>
    <row r="32" spans="1:4" ht="13.5" customHeight="1" x14ac:dyDescent="0.25">
      <c r="A32" s="18" t="s">
        <v>43</v>
      </c>
      <c r="B32" s="17"/>
      <c r="C32" s="17"/>
      <c r="D32" s="17"/>
    </row>
    <row r="33" spans="1:4" ht="12" customHeight="1" x14ac:dyDescent="0.25">
      <c r="A33" s="7">
        <v>1</v>
      </c>
      <c r="B33" s="6" t="s">
        <v>131</v>
      </c>
      <c r="C33" s="6" t="s">
        <v>113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50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97">
        <v>1989</v>
      </c>
      <c r="D40" s="97"/>
    </row>
    <row r="41" spans="1:4" x14ac:dyDescent="0.25">
      <c r="A41" s="7">
        <v>2</v>
      </c>
      <c r="B41" s="6" t="s">
        <v>36</v>
      </c>
      <c r="C41" s="97" t="s">
        <v>88</v>
      </c>
      <c r="D41" s="97"/>
    </row>
    <row r="42" spans="1:4" ht="15" customHeight="1" x14ac:dyDescent="0.25">
      <c r="A42" s="7">
        <v>3</v>
      </c>
      <c r="B42" s="6" t="s">
        <v>37</v>
      </c>
      <c r="C42" s="97" t="s">
        <v>109</v>
      </c>
      <c r="D42" s="97"/>
    </row>
    <row r="43" spans="1:4" x14ac:dyDescent="0.25">
      <c r="A43" s="7">
        <v>4</v>
      </c>
      <c r="B43" s="6" t="s">
        <v>35</v>
      </c>
      <c r="C43" s="97" t="s">
        <v>110</v>
      </c>
      <c r="D43" s="97"/>
    </row>
    <row r="44" spans="1:4" x14ac:dyDescent="0.25">
      <c r="A44" s="7">
        <v>5</v>
      </c>
      <c r="B44" s="6" t="s">
        <v>38</v>
      </c>
      <c r="C44" s="97" t="s">
        <v>111</v>
      </c>
      <c r="D44" s="97"/>
    </row>
    <row r="45" spans="1:4" x14ac:dyDescent="0.25">
      <c r="A45" s="7">
        <v>6</v>
      </c>
      <c r="B45" s="6" t="s">
        <v>39</v>
      </c>
      <c r="C45" s="97" t="s">
        <v>136</v>
      </c>
      <c r="D45" s="97"/>
    </row>
    <row r="46" spans="1:4" ht="15" customHeight="1" x14ac:dyDescent="0.25">
      <c r="A46" s="7">
        <v>7</v>
      </c>
      <c r="B46" s="6" t="s">
        <v>40</v>
      </c>
      <c r="C46" s="97" t="s">
        <v>56</v>
      </c>
      <c r="D46" s="97"/>
    </row>
    <row r="47" spans="1:4" x14ac:dyDescent="0.25">
      <c r="A47" s="7">
        <v>8</v>
      </c>
      <c r="B47" s="6" t="s">
        <v>41</v>
      </c>
      <c r="C47" s="97" t="s">
        <v>134</v>
      </c>
      <c r="D47" s="97"/>
    </row>
    <row r="48" spans="1:4" x14ac:dyDescent="0.25">
      <c r="A48" s="7">
        <v>9</v>
      </c>
      <c r="B48" s="6" t="s">
        <v>132</v>
      </c>
      <c r="C48" s="113" t="s">
        <v>135</v>
      </c>
      <c r="D48" s="114"/>
    </row>
    <row r="49" spans="1:4" x14ac:dyDescent="0.25">
      <c r="A49" s="7">
        <v>10</v>
      </c>
      <c r="B49" s="6" t="s">
        <v>87</v>
      </c>
      <c r="C49" s="111" t="s">
        <v>133</v>
      </c>
      <c r="D49" s="112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9:D49"/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40" zoomScale="130" zoomScaleNormal="130" workbookViewId="0">
      <selection sqref="A1:H83"/>
    </sheetView>
  </sheetViews>
  <sheetFormatPr defaultRowHeight="15" x14ac:dyDescent="0.25"/>
  <cols>
    <col min="1" max="1" width="15.85546875" customWidth="1"/>
    <col min="2" max="2" width="14.1406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85546875" customWidth="1"/>
  </cols>
  <sheetData>
    <row r="1" spans="1:8" x14ac:dyDescent="0.25">
      <c r="A1" s="4" t="s">
        <v>120</v>
      </c>
      <c r="B1"/>
      <c r="C1" s="37"/>
      <c r="D1" s="37"/>
    </row>
    <row r="2" spans="1:8" ht="13.5" customHeight="1" x14ac:dyDescent="0.25">
      <c r="A2" s="4" t="s">
        <v>137</v>
      </c>
      <c r="B2"/>
      <c r="C2" s="37"/>
      <c r="D2" s="37"/>
    </row>
    <row r="3" spans="1:8" ht="56.25" customHeight="1" x14ac:dyDescent="0.25">
      <c r="A3" s="59" t="s">
        <v>62</v>
      </c>
      <c r="B3" s="60"/>
      <c r="C3" s="38" t="s">
        <v>63</v>
      </c>
      <c r="D3" s="30" t="s">
        <v>64</v>
      </c>
      <c r="E3" s="30" t="s">
        <v>65</v>
      </c>
      <c r="F3" s="30" t="s">
        <v>66</v>
      </c>
      <c r="G3" s="39" t="s">
        <v>67</v>
      </c>
      <c r="H3" s="30" t="s">
        <v>68</v>
      </c>
    </row>
    <row r="4" spans="1:8" ht="23.25" customHeight="1" x14ac:dyDescent="0.25">
      <c r="A4" s="115" t="s">
        <v>138</v>
      </c>
      <c r="B4" s="116"/>
      <c r="C4" s="64"/>
      <c r="D4" s="65">
        <v>309.44</v>
      </c>
      <c r="E4" s="65"/>
      <c r="F4" s="65"/>
      <c r="G4" s="66"/>
      <c r="H4" s="65"/>
    </row>
    <row r="5" spans="1:8" ht="18" customHeight="1" x14ac:dyDescent="0.25">
      <c r="A5" s="67" t="s">
        <v>118</v>
      </c>
      <c r="B5" s="68"/>
      <c r="C5" s="64"/>
      <c r="D5" s="65">
        <v>717.03</v>
      </c>
      <c r="E5" s="65"/>
      <c r="F5" s="65"/>
      <c r="G5" s="66"/>
      <c r="H5" s="65"/>
    </row>
    <row r="6" spans="1:8" ht="18" customHeight="1" x14ac:dyDescent="0.25">
      <c r="A6" s="67" t="s">
        <v>119</v>
      </c>
      <c r="B6" s="68"/>
      <c r="C6" s="64"/>
      <c r="D6" s="65">
        <v>-407.59</v>
      </c>
      <c r="E6" s="65"/>
      <c r="F6" s="65"/>
      <c r="G6" s="66"/>
      <c r="H6" s="65"/>
    </row>
    <row r="7" spans="1:8" ht="20.25" customHeight="1" x14ac:dyDescent="0.25">
      <c r="A7" s="117" t="s">
        <v>139</v>
      </c>
      <c r="B7" s="118"/>
      <c r="C7" s="118"/>
      <c r="D7" s="118"/>
      <c r="E7" s="118"/>
      <c r="F7" s="118"/>
      <c r="G7" s="118"/>
      <c r="H7" s="119"/>
    </row>
    <row r="8" spans="1:8" ht="17.25" customHeight="1" x14ac:dyDescent="0.25">
      <c r="A8" s="125" t="s">
        <v>69</v>
      </c>
      <c r="B8" s="126"/>
      <c r="C8" s="69">
        <f>C12+C15+C18+C21+C24+C27</f>
        <v>21.490000000000002</v>
      </c>
      <c r="D8" s="69">
        <v>-355.1</v>
      </c>
      <c r="E8" s="69">
        <f>E12+E15+E18+E21+E24+E27</f>
        <v>1216.52</v>
      </c>
      <c r="F8" s="69">
        <f t="shared" ref="F8:G8" si="0">F12+F15+F18+F21+F24+F27</f>
        <v>1130.98</v>
      </c>
      <c r="G8" s="69">
        <f t="shared" si="0"/>
        <v>1130.98</v>
      </c>
      <c r="H8" s="74">
        <f>F8-E8+D8</f>
        <v>-440.64</v>
      </c>
    </row>
    <row r="9" spans="1:8" x14ac:dyDescent="0.25">
      <c r="A9" s="72" t="s">
        <v>70</v>
      </c>
      <c r="B9" s="73"/>
      <c r="C9" s="71">
        <f>C8-C10</f>
        <v>19.341000000000001</v>
      </c>
      <c r="D9" s="71">
        <f>D8-D10</f>
        <v>-319.59000000000003</v>
      </c>
      <c r="E9" s="71">
        <f>E8-E10</f>
        <v>1094.8679999999999</v>
      </c>
      <c r="F9" s="71">
        <f>F8-F10</f>
        <v>1017.8820000000001</v>
      </c>
      <c r="G9" s="71">
        <f>G8-G10</f>
        <v>1017.8820000000001</v>
      </c>
      <c r="H9" s="71">
        <f t="shared" ref="H9:H10" si="1">F9-E9+D9</f>
        <v>-396.57599999999991</v>
      </c>
    </row>
    <row r="10" spans="1:8" x14ac:dyDescent="0.25">
      <c r="A10" s="124" t="s">
        <v>71</v>
      </c>
      <c r="B10" s="118"/>
      <c r="C10" s="71">
        <f>C8*10%</f>
        <v>2.1490000000000005</v>
      </c>
      <c r="D10" s="71">
        <f>D8*10%</f>
        <v>-35.510000000000005</v>
      </c>
      <c r="E10" s="71">
        <f>E8*10%</f>
        <v>121.652</v>
      </c>
      <c r="F10" s="71">
        <f>F8*10%</f>
        <v>113.09800000000001</v>
      </c>
      <c r="G10" s="71">
        <f>G8*10%</f>
        <v>113.09800000000001</v>
      </c>
      <c r="H10" s="71">
        <f t="shared" si="1"/>
        <v>-44.063999999999993</v>
      </c>
    </row>
    <row r="11" spans="1:8" ht="12.75" customHeight="1" x14ac:dyDescent="0.25">
      <c r="A11" s="117" t="s">
        <v>72</v>
      </c>
      <c r="B11" s="132"/>
      <c r="C11" s="132"/>
      <c r="D11" s="132"/>
      <c r="E11" s="132"/>
      <c r="F11" s="132"/>
      <c r="G11" s="132"/>
      <c r="H11" s="126"/>
    </row>
    <row r="12" spans="1:8" x14ac:dyDescent="0.25">
      <c r="A12" s="144" t="s">
        <v>53</v>
      </c>
      <c r="B12" s="147"/>
      <c r="C12" s="69">
        <v>5.75</v>
      </c>
      <c r="D12" s="70">
        <v>-93.39</v>
      </c>
      <c r="E12" s="85">
        <v>325.73</v>
      </c>
      <c r="F12" s="70">
        <v>304.39</v>
      </c>
      <c r="G12" s="70">
        <f>F12</f>
        <v>304.39</v>
      </c>
      <c r="H12" s="71">
        <f t="shared" ref="H12:H29" si="2">F12-E12+D12</f>
        <v>-114.73000000000003</v>
      </c>
    </row>
    <row r="13" spans="1:8" x14ac:dyDescent="0.25">
      <c r="A13" s="72" t="s">
        <v>70</v>
      </c>
      <c r="B13" s="73"/>
      <c r="C13" s="71">
        <f>C12-C14</f>
        <v>5.1749999999999998</v>
      </c>
      <c r="D13" s="71">
        <f>D12-D14</f>
        <v>-84.051000000000002</v>
      </c>
      <c r="E13" s="71">
        <f>E12-E14</f>
        <v>293.15700000000004</v>
      </c>
      <c r="F13" s="71">
        <f>F12-F14</f>
        <v>273.95099999999996</v>
      </c>
      <c r="G13" s="71">
        <f>G12-G14</f>
        <v>273.95099999999996</v>
      </c>
      <c r="H13" s="71">
        <f t="shared" si="2"/>
        <v>-103.25700000000008</v>
      </c>
    </row>
    <row r="14" spans="1:8" x14ac:dyDescent="0.25">
      <c r="A14" s="124" t="s">
        <v>71</v>
      </c>
      <c r="B14" s="118"/>
      <c r="C14" s="71">
        <f>C12*10%</f>
        <v>0.57500000000000007</v>
      </c>
      <c r="D14" s="71">
        <f>D12*10%</f>
        <v>-9.3390000000000004</v>
      </c>
      <c r="E14" s="71">
        <f>E12*10%</f>
        <v>32.573</v>
      </c>
      <c r="F14" s="71">
        <f>F12*10%</f>
        <v>30.439</v>
      </c>
      <c r="G14" s="71">
        <f>G12*10%</f>
        <v>30.439</v>
      </c>
      <c r="H14" s="71">
        <f t="shared" si="2"/>
        <v>-11.473000000000001</v>
      </c>
    </row>
    <row r="15" spans="1:8" ht="23.25" customHeight="1" x14ac:dyDescent="0.25">
      <c r="A15" s="144" t="s">
        <v>44</v>
      </c>
      <c r="B15" s="147"/>
      <c r="C15" s="69">
        <v>3.51</v>
      </c>
      <c r="D15" s="70">
        <v>-64.56</v>
      </c>
      <c r="E15" s="70">
        <v>198.84</v>
      </c>
      <c r="F15" s="70">
        <v>188.65</v>
      </c>
      <c r="G15" s="70">
        <f>F15</f>
        <v>188.65</v>
      </c>
      <c r="H15" s="71">
        <f t="shared" si="2"/>
        <v>-74.75</v>
      </c>
    </row>
    <row r="16" spans="1:8" x14ac:dyDescent="0.25">
      <c r="A16" s="72" t="s">
        <v>70</v>
      </c>
      <c r="B16" s="73"/>
      <c r="C16" s="71">
        <f>C15-C17</f>
        <v>3.1589999999999998</v>
      </c>
      <c r="D16" s="71">
        <f>D15-D17</f>
        <v>-58.103999999999999</v>
      </c>
      <c r="E16" s="71">
        <f>E15-E17</f>
        <v>178.95600000000002</v>
      </c>
      <c r="F16" s="71">
        <f>F15-F17</f>
        <v>169.785</v>
      </c>
      <c r="G16" s="71">
        <f>G15-G17</f>
        <v>169.785</v>
      </c>
      <c r="H16" s="71">
        <f t="shared" si="2"/>
        <v>-67.27500000000002</v>
      </c>
    </row>
    <row r="17" spans="1:10" ht="15" customHeight="1" x14ac:dyDescent="0.25">
      <c r="A17" s="124" t="s">
        <v>71</v>
      </c>
      <c r="B17" s="118"/>
      <c r="C17" s="71">
        <f>C15*10%</f>
        <v>0.35099999999999998</v>
      </c>
      <c r="D17" s="71">
        <f>D15*10%</f>
        <v>-6.4560000000000004</v>
      </c>
      <c r="E17" s="71">
        <f>E15*10%</f>
        <v>19.884</v>
      </c>
      <c r="F17" s="71">
        <f>F15*10%</f>
        <v>18.865000000000002</v>
      </c>
      <c r="G17" s="71">
        <f>G15*10%</f>
        <v>18.865000000000002</v>
      </c>
      <c r="H17" s="71">
        <f t="shared" si="2"/>
        <v>-7.4749999999999988</v>
      </c>
    </row>
    <row r="18" spans="1:10" ht="16.5" customHeight="1" x14ac:dyDescent="0.25">
      <c r="A18" s="144" t="s">
        <v>54</v>
      </c>
      <c r="B18" s="147"/>
      <c r="C18" s="64">
        <v>2.41</v>
      </c>
      <c r="D18" s="70">
        <v>-44.33</v>
      </c>
      <c r="E18" s="70">
        <v>136.53</v>
      </c>
      <c r="F18" s="70">
        <v>127.61</v>
      </c>
      <c r="G18" s="70">
        <f>F18</f>
        <v>127.61</v>
      </c>
      <c r="H18" s="71">
        <f t="shared" si="2"/>
        <v>-53.25</v>
      </c>
    </row>
    <row r="19" spans="1:10" ht="13.5" customHeight="1" x14ac:dyDescent="0.25">
      <c r="A19" s="72" t="s">
        <v>70</v>
      </c>
      <c r="B19" s="73"/>
      <c r="C19" s="71">
        <f>C18-C20</f>
        <v>2.169</v>
      </c>
      <c r="D19" s="71">
        <f>D18-D20</f>
        <v>-39.896999999999998</v>
      </c>
      <c r="E19" s="71">
        <f>E18-E20</f>
        <v>122.877</v>
      </c>
      <c r="F19" s="71">
        <f>F18-F20</f>
        <v>114.849</v>
      </c>
      <c r="G19" s="71">
        <f>G18-G20</f>
        <v>114.849</v>
      </c>
      <c r="H19" s="71">
        <f t="shared" si="2"/>
        <v>-47.92499999999999</v>
      </c>
    </row>
    <row r="20" spans="1:10" ht="12.75" customHeight="1" x14ac:dyDescent="0.25">
      <c r="A20" s="124" t="s">
        <v>71</v>
      </c>
      <c r="B20" s="118"/>
      <c r="C20" s="71">
        <f>C18*10%</f>
        <v>0.24100000000000002</v>
      </c>
      <c r="D20" s="71">
        <f>D18*10%</f>
        <v>-4.4329999999999998</v>
      </c>
      <c r="E20" s="71">
        <f>E18*10%</f>
        <v>13.653</v>
      </c>
      <c r="F20" s="71">
        <f>F18*10%</f>
        <v>12.761000000000001</v>
      </c>
      <c r="G20" s="71">
        <f>G18*10%</f>
        <v>12.761000000000001</v>
      </c>
      <c r="H20" s="71">
        <f t="shared" si="2"/>
        <v>-5.3249999999999993</v>
      </c>
    </row>
    <row r="21" spans="1:10" x14ac:dyDescent="0.25">
      <c r="A21" s="144" t="s">
        <v>86</v>
      </c>
      <c r="B21" s="145"/>
      <c r="C21" s="74">
        <v>1.1299999999999999</v>
      </c>
      <c r="D21" s="71">
        <v>-20.81</v>
      </c>
      <c r="E21" s="71">
        <v>64.010000000000005</v>
      </c>
      <c r="F21" s="71">
        <v>59.82</v>
      </c>
      <c r="G21" s="71">
        <f>F21</f>
        <v>59.82</v>
      </c>
      <c r="H21" s="71">
        <f t="shared" si="2"/>
        <v>-25.000000000000004</v>
      </c>
    </row>
    <row r="22" spans="1:10" ht="14.25" customHeight="1" x14ac:dyDescent="0.25">
      <c r="A22" s="72" t="s">
        <v>70</v>
      </c>
      <c r="B22" s="73"/>
      <c r="C22" s="71">
        <f>C21-C23</f>
        <v>1.0169999999999999</v>
      </c>
      <c r="D22" s="71">
        <f>D21-D23</f>
        <v>-18.728999999999999</v>
      </c>
      <c r="E22" s="71">
        <f>E21-E23</f>
        <v>57.609000000000002</v>
      </c>
      <c r="F22" s="71">
        <f>F21-F23</f>
        <v>53.838000000000001</v>
      </c>
      <c r="G22" s="71">
        <f>G21-G23</f>
        <v>53.838000000000001</v>
      </c>
      <c r="H22" s="71">
        <f t="shared" si="2"/>
        <v>-22.5</v>
      </c>
    </row>
    <row r="23" spans="1:10" ht="14.25" customHeight="1" x14ac:dyDescent="0.25">
      <c r="A23" s="124" t="s">
        <v>71</v>
      </c>
      <c r="B23" s="146"/>
      <c r="C23" s="71">
        <f>C21*10%</f>
        <v>0.11299999999999999</v>
      </c>
      <c r="D23" s="71">
        <f>D21*10%</f>
        <v>-2.081</v>
      </c>
      <c r="E23" s="71">
        <f>E21*10%</f>
        <v>6.4010000000000007</v>
      </c>
      <c r="F23" s="71">
        <f>F21*10%</f>
        <v>5.9820000000000002</v>
      </c>
      <c r="G23" s="71">
        <f>G21*10%</f>
        <v>5.9820000000000002</v>
      </c>
      <c r="H23" s="71">
        <f t="shared" si="2"/>
        <v>-2.5000000000000004</v>
      </c>
    </row>
    <row r="24" spans="1:10" ht="14.25" customHeight="1" x14ac:dyDescent="0.25">
      <c r="A24" s="75" t="s">
        <v>45</v>
      </c>
      <c r="B24" s="76"/>
      <c r="C24" s="74">
        <v>4.43</v>
      </c>
      <c r="D24" s="71">
        <v>-66.260000000000005</v>
      </c>
      <c r="E24" s="71">
        <v>250.98</v>
      </c>
      <c r="F24" s="71">
        <v>229.78</v>
      </c>
      <c r="G24" s="71">
        <f>F24</f>
        <v>229.78</v>
      </c>
      <c r="H24" s="71">
        <f t="shared" si="2"/>
        <v>-87.46</v>
      </c>
    </row>
    <row r="25" spans="1:10" ht="14.25" customHeight="1" x14ac:dyDescent="0.25">
      <c r="A25" s="72" t="s">
        <v>70</v>
      </c>
      <c r="B25" s="73"/>
      <c r="C25" s="71">
        <f>C24-C26</f>
        <v>3.9869999999999997</v>
      </c>
      <c r="D25" s="71">
        <f>D24-D26</f>
        <v>-59.634</v>
      </c>
      <c r="E25" s="71">
        <f>E24-E26</f>
        <v>225.88200000000001</v>
      </c>
      <c r="F25" s="71">
        <f>F24-F26</f>
        <v>206.80199999999999</v>
      </c>
      <c r="G25" s="71">
        <f>G24-G26</f>
        <v>206.80199999999999</v>
      </c>
      <c r="H25" s="71">
        <f t="shared" si="2"/>
        <v>-78.714000000000013</v>
      </c>
    </row>
    <row r="26" spans="1:10" x14ac:dyDescent="0.25">
      <c r="A26" s="124" t="s">
        <v>71</v>
      </c>
      <c r="B26" s="118"/>
      <c r="C26" s="71">
        <f>C24*10%</f>
        <v>0.443</v>
      </c>
      <c r="D26" s="71">
        <f>D24*10%</f>
        <v>-6.6260000000000012</v>
      </c>
      <c r="E26" s="71">
        <f>E24*10%</f>
        <v>25.097999999999999</v>
      </c>
      <c r="F26" s="71">
        <f>F24*10%</f>
        <v>22.978000000000002</v>
      </c>
      <c r="G26" s="71">
        <f>G24*10%</f>
        <v>22.978000000000002</v>
      </c>
      <c r="H26" s="71">
        <f t="shared" si="2"/>
        <v>-8.7459999999999987</v>
      </c>
    </row>
    <row r="27" spans="1:10" ht="14.25" customHeight="1" x14ac:dyDescent="0.25">
      <c r="A27" s="150" t="s">
        <v>46</v>
      </c>
      <c r="B27" s="151"/>
      <c r="C27" s="77">
        <v>4.26</v>
      </c>
      <c r="D27" s="78">
        <v>-65.819999999999993</v>
      </c>
      <c r="E27" s="78">
        <v>240.43</v>
      </c>
      <c r="F27" s="78">
        <v>220.73</v>
      </c>
      <c r="G27" s="78">
        <f>F27</f>
        <v>220.73</v>
      </c>
      <c r="H27" s="71">
        <f t="shared" si="2"/>
        <v>-85.52000000000001</v>
      </c>
    </row>
    <row r="28" spans="1:10" x14ac:dyDescent="0.25">
      <c r="A28" s="72" t="s">
        <v>70</v>
      </c>
      <c r="B28" s="73"/>
      <c r="C28" s="71">
        <f>C27-C29</f>
        <v>3.8339999999999996</v>
      </c>
      <c r="D28" s="71">
        <f>D27-D29</f>
        <v>-59.237999999999992</v>
      </c>
      <c r="E28" s="71">
        <f>E27-E29</f>
        <v>216.387</v>
      </c>
      <c r="F28" s="71">
        <f>F27-F29</f>
        <v>198.65699999999998</v>
      </c>
      <c r="G28" s="71">
        <f>G27-G29</f>
        <v>198.65699999999998</v>
      </c>
      <c r="H28" s="71">
        <f t="shared" si="2"/>
        <v>-76.968000000000018</v>
      </c>
    </row>
    <row r="29" spans="1:10" x14ac:dyDescent="0.25">
      <c r="A29" s="124" t="s">
        <v>71</v>
      </c>
      <c r="B29" s="118"/>
      <c r="C29" s="71">
        <f>C27*10%</f>
        <v>0.42599999999999999</v>
      </c>
      <c r="D29" s="71">
        <f>D27*10%</f>
        <v>-6.5819999999999999</v>
      </c>
      <c r="E29" s="71">
        <f>E27*10%</f>
        <v>24.043000000000003</v>
      </c>
      <c r="F29" s="71">
        <f t="shared" ref="F29:G29" si="3">F27*10%</f>
        <v>22.073</v>
      </c>
      <c r="G29" s="71">
        <f t="shared" si="3"/>
        <v>22.073</v>
      </c>
      <c r="H29" s="71">
        <f t="shared" si="2"/>
        <v>-8.5520000000000032</v>
      </c>
    </row>
    <row r="30" spans="1:10" ht="9.75" customHeight="1" x14ac:dyDescent="0.25">
      <c r="A30" s="124"/>
      <c r="B30" s="119"/>
      <c r="C30" s="71"/>
      <c r="D30" s="71"/>
      <c r="E30" s="71"/>
      <c r="F30" s="71"/>
      <c r="G30" s="79"/>
      <c r="H30" s="71"/>
    </row>
    <row r="31" spans="1:10" ht="18" customHeight="1" x14ac:dyDescent="0.25">
      <c r="A31" s="125" t="s">
        <v>47</v>
      </c>
      <c r="B31" s="126"/>
      <c r="C31" s="74">
        <v>7.93</v>
      </c>
      <c r="D31" s="74">
        <v>713.37</v>
      </c>
      <c r="E31" s="74">
        <v>449.26</v>
      </c>
      <c r="F31" s="74">
        <v>418.13</v>
      </c>
      <c r="G31" s="80">
        <f>G32+G33</f>
        <v>136.29300000000001</v>
      </c>
      <c r="H31" s="74">
        <f>F31-E31+D31+F31-G31</f>
        <v>964.07699999999988</v>
      </c>
    </row>
    <row r="32" spans="1:10" ht="13.5" customHeight="1" x14ac:dyDescent="0.25">
      <c r="A32" s="72" t="s">
        <v>73</v>
      </c>
      <c r="B32" s="73"/>
      <c r="C32" s="71">
        <f>C31-C33</f>
        <v>7.1369999999999996</v>
      </c>
      <c r="D32" s="71">
        <v>717.03</v>
      </c>
      <c r="E32" s="71">
        <f>E31-E33</f>
        <v>404.334</v>
      </c>
      <c r="F32" s="71">
        <f>F31-F33</f>
        <v>376.31700000000001</v>
      </c>
      <c r="G32" s="83">
        <f>G57</f>
        <v>94.47999999999999</v>
      </c>
      <c r="H32" s="71">
        <f t="shared" ref="H32:H33" si="4">F32-E32+D32+F32-G32</f>
        <v>970.84999999999991</v>
      </c>
      <c r="J32" s="84"/>
    </row>
    <row r="33" spans="1:8" ht="12.75" customHeight="1" x14ac:dyDescent="0.25">
      <c r="A33" s="124" t="s">
        <v>71</v>
      </c>
      <c r="B33" s="118"/>
      <c r="C33" s="71">
        <f>C31*10%</f>
        <v>0.79300000000000004</v>
      </c>
      <c r="D33" s="71">
        <v>-3.66</v>
      </c>
      <c r="E33" s="71">
        <f>E31*10%</f>
        <v>44.926000000000002</v>
      </c>
      <c r="F33" s="71">
        <f>F31*10%</f>
        <v>41.813000000000002</v>
      </c>
      <c r="G33" s="71">
        <f>F33</f>
        <v>41.813000000000002</v>
      </c>
      <c r="H33" s="71">
        <f t="shared" si="4"/>
        <v>-6.7729999999999961</v>
      </c>
    </row>
    <row r="34" spans="1:8" ht="9.6" customHeight="1" x14ac:dyDescent="0.25">
      <c r="A34" s="124"/>
      <c r="B34" s="146"/>
      <c r="C34" s="71"/>
      <c r="D34" s="71"/>
      <c r="E34" s="71"/>
      <c r="F34" s="71"/>
      <c r="G34" s="71"/>
      <c r="H34" s="74"/>
    </row>
    <row r="35" spans="1:8" ht="12.75" customHeight="1" x14ac:dyDescent="0.25">
      <c r="A35" s="127" t="s">
        <v>121</v>
      </c>
      <c r="B35" s="128"/>
      <c r="C35" s="71"/>
      <c r="D35" s="74">
        <v>-47.2</v>
      </c>
      <c r="E35" s="74">
        <f>E37+E38+E39+E40</f>
        <v>222.57000000000002</v>
      </c>
      <c r="F35" s="74">
        <f>F37+F38+F39+F40</f>
        <v>202.10999999999999</v>
      </c>
      <c r="G35" s="74">
        <f>G37+G38+G39+G40</f>
        <v>202.10999999999999</v>
      </c>
      <c r="H35" s="74">
        <f t="shared" ref="H35:H42" si="5">F35-E35+D35+F35-G35</f>
        <v>-67.660000000000053</v>
      </c>
    </row>
    <row r="36" spans="1:8" ht="12.75" customHeight="1" x14ac:dyDescent="0.25">
      <c r="A36" s="129" t="s">
        <v>122</v>
      </c>
      <c r="B36" s="130"/>
      <c r="C36" s="71"/>
      <c r="D36" s="71"/>
      <c r="E36" s="71"/>
      <c r="F36" s="71"/>
      <c r="G36" s="71"/>
      <c r="H36" s="74"/>
    </row>
    <row r="37" spans="1:8" ht="12.75" customHeight="1" x14ac:dyDescent="0.25">
      <c r="A37" s="129" t="s">
        <v>123</v>
      </c>
      <c r="B37" s="130"/>
      <c r="C37" s="71"/>
      <c r="D37" s="71">
        <v>-2.5</v>
      </c>
      <c r="E37" s="71">
        <v>11.06</v>
      </c>
      <c r="F37" s="71">
        <v>10.08</v>
      </c>
      <c r="G37" s="71">
        <f>F37</f>
        <v>10.08</v>
      </c>
      <c r="H37" s="71">
        <f t="shared" si="5"/>
        <v>-3.4800000000000004</v>
      </c>
    </row>
    <row r="38" spans="1:8" ht="12.75" customHeight="1" x14ac:dyDescent="0.25">
      <c r="A38" s="129" t="s">
        <v>124</v>
      </c>
      <c r="B38" s="130"/>
      <c r="C38" s="71"/>
      <c r="D38" s="71">
        <v>-13.47</v>
      </c>
      <c r="E38" s="71">
        <v>57.27</v>
      </c>
      <c r="F38" s="71">
        <v>52.22</v>
      </c>
      <c r="G38" s="71">
        <f t="shared" ref="G38:G40" si="6">F38</f>
        <v>52.22</v>
      </c>
      <c r="H38" s="71">
        <f t="shared" si="5"/>
        <v>-18.520000000000003</v>
      </c>
    </row>
    <row r="39" spans="1:8" ht="12.75" customHeight="1" x14ac:dyDescent="0.25">
      <c r="A39" s="129" t="s">
        <v>145</v>
      </c>
      <c r="B39" s="130"/>
      <c r="C39" s="71"/>
      <c r="D39" s="71">
        <v>-29.2</v>
      </c>
      <c r="E39" s="71">
        <v>143.03</v>
      </c>
      <c r="F39" s="71">
        <v>129.77000000000001</v>
      </c>
      <c r="G39" s="71">
        <f t="shared" si="6"/>
        <v>129.77000000000001</v>
      </c>
      <c r="H39" s="71">
        <f t="shared" si="5"/>
        <v>-42.459999999999994</v>
      </c>
    </row>
    <row r="40" spans="1:8" ht="12.75" customHeight="1" x14ac:dyDescent="0.25">
      <c r="A40" s="129" t="s">
        <v>147</v>
      </c>
      <c r="B40" s="131"/>
      <c r="C40" s="71"/>
      <c r="D40" s="71">
        <v>-2.0299999999999998</v>
      </c>
      <c r="E40" s="71">
        <v>11.21</v>
      </c>
      <c r="F40" s="71">
        <v>10.039999999999999</v>
      </c>
      <c r="G40" s="71">
        <f t="shared" si="6"/>
        <v>10.039999999999999</v>
      </c>
      <c r="H40" s="71">
        <f t="shared" si="5"/>
        <v>-3.2000000000000011</v>
      </c>
    </row>
    <row r="41" spans="1:8" ht="9.75" customHeight="1" x14ac:dyDescent="0.25">
      <c r="A41" s="124"/>
      <c r="B41" s="146"/>
      <c r="C41" s="71"/>
      <c r="D41" s="71"/>
      <c r="E41" s="71"/>
      <c r="F41" s="71"/>
      <c r="G41" s="71"/>
      <c r="H41" s="81"/>
    </row>
    <row r="42" spans="1:8" s="4" customFormat="1" ht="12.75" customHeight="1" x14ac:dyDescent="0.25">
      <c r="A42" s="127" t="s">
        <v>126</v>
      </c>
      <c r="B42" s="128"/>
      <c r="C42" s="74"/>
      <c r="D42" s="74">
        <v>-1.63</v>
      </c>
      <c r="E42" s="74">
        <v>46.2</v>
      </c>
      <c r="F42" s="74">
        <v>39.46</v>
      </c>
      <c r="G42" s="74">
        <v>39.46</v>
      </c>
      <c r="H42" s="74">
        <f t="shared" si="5"/>
        <v>-8.370000000000001</v>
      </c>
    </row>
    <row r="43" spans="1:8" ht="18" customHeight="1" x14ac:dyDescent="0.25">
      <c r="A43" s="122" t="s">
        <v>144</v>
      </c>
      <c r="B43" s="123"/>
      <c r="C43" s="71"/>
      <c r="D43" s="71"/>
      <c r="E43" s="74">
        <f>E8+E31+E35+E42</f>
        <v>1934.55</v>
      </c>
      <c r="F43" s="74">
        <f t="shared" ref="F43:G43" si="7">F8+F31+F35+F42</f>
        <v>1790.68</v>
      </c>
      <c r="G43" s="74">
        <f t="shared" si="7"/>
        <v>1508.8430000000001</v>
      </c>
      <c r="H43" s="71"/>
    </row>
    <row r="44" spans="1:8" ht="16.5" customHeight="1" x14ac:dyDescent="0.25">
      <c r="A44" s="82" t="s">
        <v>117</v>
      </c>
      <c r="B44" s="82"/>
      <c r="C44" s="74"/>
      <c r="D44" s="74">
        <f>D4</f>
        <v>309.44</v>
      </c>
      <c r="E44" s="74"/>
      <c r="F44" s="74"/>
      <c r="G44" s="74"/>
      <c r="H44" s="74">
        <f>F43-E43+D44+F43-G43</f>
        <v>447.40700000000015</v>
      </c>
    </row>
    <row r="45" spans="1:8" ht="15.75" customHeight="1" x14ac:dyDescent="0.25">
      <c r="A45" s="148" t="s">
        <v>140</v>
      </c>
      <c r="B45" s="149"/>
      <c r="C45" s="74"/>
      <c r="D45" s="74"/>
      <c r="E45" s="74"/>
      <c r="F45" s="74"/>
      <c r="G45" s="74"/>
      <c r="H45" s="74">
        <f>H46+H47</f>
        <v>447.40699999999981</v>
      </c>
    </row>
    <row r="46" spans="1:8" ht="15" customHeight="1" x14ac:dyDescent="0.25">
      <c r="A46" s="82" t="s">
        <v>141</v>
      </c>
      <c r="B46" s="82"/>
      <c r="C46" s="74"/>
      <c r="D46" s="74"/>
      <c r="E46" s="74"/>
      <c r="F46" s="74"/>
      <c r="G46" s="74"/>
      <c r="H46" s="74">
        <f>H32</f>
        <v>970.84999999999991</v>
      </c>
    </row>
    <row r="47" spans="1:8" ht="21" customHeight="1" x14ac:dyDescent="0.25">
      <c r="A47" s="122" t="s">
        <v>142</v>
      </c>
      <c r="B47" s="123"/>
      <c r="C47" s="74"/>
      <c r="D47" s="74"/>
      <c r="E47" s="82"/>
      <c r="F47" s="82"/>
      <c r="G47" s="82"/>
      <c r="H47" s="74">
        <f>H8+H33+H35+H42</f>
        <v>-523.4430000000001</v>
      </c>
    </row>
    <row r="48" spans="1:8" ht="14.25" customHeight="1" x14ac:dyDescent="0.25">
      <c r="A48" s="120"/>
      <c r="B48" s="121"/>
      <c r="C48" s="121"/>
      <c r="D48" s="121"/>
      <c r="E48" s="121"/>
      <c r="F48" s="121"/>
      <c r="G48" s="121"/>
      <c r="H48" s="121"/>
    </row>
    <row r="49" spans="1:8" ht="14.25" customHeight="1" x14ac:dyDescent="0.25">
      <c r="A49" s="57"/>
      <c r="B49" s="56"/>
      <c r="C49" s="56"/>
      <c r="D49" s="56"/>
      <c r="E49" s="56"/>
      <c r="F49" s="56"/>
      <c r="G49" s="56"/>
      <c r="H49" s="56"/>
    </row>
    <row r="50" spans="1:8" x14ac:dyDescent="0.25">
      <c r="A50" s="19" t="s">
        <v>143</v>
      </c>
      <c r="D50" s="21"/>
      <c r="E50" s="21"/>
      <c r="F50" s="21"/>
      <c r="G50" s="21"/>
    </row>
    <row r="51" spans="1:8" x14ac:dyDescent="0.25">
      <c r="A51" s="134" t="s">
        <v>57</v>
      </c>
      <c r="B51" s="135"/>
      <c r="C51" s="135"/>
      <c r="D51" s="136"/>
      <c r="E51" s="32" t="s">
        <v>58</v>
      </c>
      <c r="F51" s="32" t="s">
        <v>59</v>
      </c>
      <c r="G51" s="32" t="s">
        <v>114</v>
      </c>
      <c r="H51" s="6" t="s">
        <v>115</v>
      </c>
    </row>
    <row r="52" spans="1:8" x14ac:dyDescent="0.25">
      <c r="A52" s="138" t="s">
        <v>148</v>
      </c>
      <c r="B52" s="139"/>
      <c r="C52" s="139"/>
      <c r="D52" s="112"/>
      <c r="E52" s="33">
        <v>43556</v>
      </c>
      <c r="F52" s="32">
        <v>2</v>
      </c>
      <c r="G52" s="34">
        <v>1.22</v>
      </c>
      <c r="H52" s="6" t="s">
        <v>116</v>
      </c>
    </row>
    <row r="53" spans="1:8" x14ac:dyDescent="0.25">
      <c r="A53" s="138" t="s">
        <v>149</v>
      </c>
      <c r="B53" s="139"/>
      <c r="C53" s="139"/>
      <c r="D53" s="112"/>
      <c r="E53" s="33">
        <v>43586</v>
      </c>
      <c r="F53" s="32" t="s">
        <v>150</v>
      </c>
      <c r="G53" s="34">
        <v>4.16</v>
      </c>
      <c r="H53" s="6" t="s">
        <v>151</v>
      </c>
    </row>
    <row r="54" spans="1:8" x14ac:dyDescent="0.25">
      <c r="A54" s="138" t="s">
        <v>152</v>
      </c>
      <c r="B54" s="139"/>
      <c r="C54" s="139"/>
      <c r="D54" s="112"/>
      <c r="E54" s="33">
        <v>43709</v>
      </c>
      <c r="F54" s="32">
        <v>1</v>
      </c>
      <c r="G54" s="34">
        <v>3.5</v>
      </c>
      <c r="H54" s="6" t="s">
        <v>127</v>
      </c>
    </row>
    <row r="55" spans="1:8" x14ac:dyDescent="0.25">
      <c r="A55" s="138" t="s">
        <v>153</v>
      </c>
      <c r="B55" s="139"/>
      <c r="C55" s="139"/>
      <c r="D55" s="112"/>
      <c r="E55" s="33">
        <v>43739</v>
      </c>
      <c r="F55" s="32" t="s">
        <v>125</v>
      </c>
      <c r="G55" s="34">
        <v>10.6</v>
      </c>
      <c r="H55" s="6" t="s">
        <v>154</v>
      </c>
    </row>
    <row r="56" spans="1:8" x14ac:dyDescent="0.25">
      <c r="A56" s="138" t="s">
        <v>155</v>
      </c>
      <c r="B56" s="139"/>
      <c r="C56" s="139"/>
      <c r="D56" s="112"/>
      <c r="E56" s="33">
        <v>43800</v>
      </c>
      <c r="F56" s="32">
        <v>1</v>
      </c>
      <c r="G56" s="34">
        <v>75</v>
      </c>
      <c r="H56" s="6" t="s">
        <v>154</v>
      </c>
    </row>
    <row r="57" spans="1:8" s="4" customFormat="1" x14ac:dyDescent="0.25">
      <c r="A57" s="140" t="s">
        <v>8</v>
      </c>
      <c r="B57" s="141"/>
      <c r="C57" s="141"/>
      <c r="D57" s="142"/>
      <c r="E57" s="86"/>
      <c r="F57" s="87"/>
      <c r="G57" s="88">
        <f>SUM(G52:G56)</f>
        <v>94.47999999999999</v>
      </c>
      <c r="H57" s="89"/>
    </row>
    <row r="58" spans="1:8" s="4" customFormat="1" x14ac:dyDescent="0.25">
      <c r="A58" s="90"/>
      <c r="B58" s="91"/>
      <c r="C58" s="91"/>
      <c r="D58" s="91"/>
      <c r="E58" s="92"/>
      <c r="F58" s="43"/>
      <c r="G58" s="93"/>
      <c r="H58" s="94"/>
    </row>
    <row r="59" spans="1:8" x14ac:dyDescent="0.25">
      <c r="A59" s="19" t="s">
        <v>48</v>
      </c>
      <c r="D59" s="21"/>
      <c r="E59" s="21"/>
      <c r="F59" s="21"/>
      <c r="G59" s="21"/>
    </row>
    <row r="60" spans="1:8" x14ac:dyDescent="0.25">
      <c r="A60" s="19" t="s">
        <v>49</v>
      </c>
      <c r="D60" s="21"/>
      <c r="E60" s="21"/>
      <c r="F60" s="21"/>
      <c r="G60" s="21"/>
    </row>
    <row r="61" spans="1:8" ht="39.6" customHeight="1" x14ac:dyDescent="0.25">
      <c r="A61" s="134" t="s">
        <v>60</v>
      </c>
      <c r="B61" s="135"/>
      <c r="C61" s="135"/>
      <c r="D61" s="135"/>
      <c r="E61" s="136"/>
      <c r="F61" s="36" t="s">
        <v>59</v>
      </c>
      <c r="G61" s="35" t="s">
        <v>156</v>
      </c>
    </row>
    <row r="62" spans="1:8" x14ac:dyDescent="0.25">
      <c r="A62" s="138" t="s">
        <v>61</v>
      </c>
      <c r="B62" s="139"/>
      <c r="C62" s="139"/>
      <c r="D62" s="139"/>
      <c r="E62" s="112"/>
      <c r="F62" s="32">
        <v>3</v>
      </c>
      <c r="G62" s="61">
        <v>909.8</v>
      </c>
    </row>
    <row r="63" spans="1:8" x14ac:dyDescent="0.25">
      <c r="A63" s="40"/>
      <c r="B63" s="41"/>
      <c r="C63" s="41"/>
      <c r="D63" s="41"/>
      <c r="E63" s="41"/>
      <c r="F63" s="42"/>
      <c r="G63" s="42"/>
    </row>
    <row r="64" spans="1:8" x14ac:dyDescent="0.25">
      <c r="A64" s="46" t="s">
        <v>74</v>
      </c>
      <c r="B64" s="47"/>
      <c r="C64" s="47"/>
      <c r="D64" s="47"/>
      <c r="E64" s="47"/>
      <c r="F64" s="32"/>
      <c r="G64" s="32"/>
    </row>
    <row r="65" spans="1:7" x14ac:dyDescent="0.25">
      <c r="A65" s="134" t="s">
        <v>75</v>
      </c>
      <c r="B65" s="137"/>
      <c r="C65" s="113" t="s">
        <v>76</v>
      </c>
      <c r="D65" s="137"/>
      <c r="E65" s="32" t="s">
        <v>77</v>
      </c>
      <c r="F65" s="32" t="s">
        <v>78</v>
      </c>
      <c r="G65" s="32" t="s">
        <v>79</v>
      </c>
    </row>
    <row r="66" spans="1:7" x14ac:dyDescent="0.25">
      <c r="A66" s="134" t="s">
        <v>112</v>
      </c>
      <c r="B66" s="137"/>
      <c r="C66" s="113" t="s">
        <v>56</v>
      </c>
      <c r="D66" s="136"/>
      <c r="E66" s="32">
        <v>1</v>
      </c>
      <c r="F66" s="32" t="s">
        <v>56</v>
      </c>
      <c r="G66" s="32" t="s">
        <v>56</v>
      </c>
    </row>
    <row r="67" spans="1:7" x14ac:dyDescent="0.25">
      <c r="A67" s="43"/>
      <c r="B67" s="44"/>
      <c r="C67" s="26"/>
      <c r="D67" s="45"/>
      <c r="E67" s="42"/>
      <c r="F67" s="42"/>
      <c r="G67" s="42"/>
    </row>
    <row r="68" spans="1:7" x14ac:dyDescent="0.25">
      <c r="A68" s="19" t="s">
        <v>104</v>
      </c>
      <c r="D68" s="21"/>
      <c r="E68" s="21"/>
      <c r="F68" s="21"/>
      <c r="G68" s="21"/>
    </row>
    <row r="69" spans="1:7" s="21" customFormat="1" ht="12.75" x14ac:dyDescent="0.2">
      <c r="A69" s="143" t="s">
        <v>157</v>
      </c>
      <c r="B69" s="120"/>
      <c r="C69" s="120"/>
      <c r="D69" s="120"/>
      <c r="E69" s="120"/>
      <c r="F69" s="120"/>
      <c r="G69" s="120"/>
    </row>
    <row r="70" spans="1:7" x14ac:dyDescent="0.25">
      <c r="A70" s="133" t="s">
        <v>161</v>
      </c>
      <c r="B70" s="133"/>
      <c r="C70" s="133"/>
      <c r="D70" s="133"/>
      <c r="E70" s="133"/>
      <c r="F70" s="133"/>
      <c r="G70" s="133"/>
    </row>
    <row r="71" spans="1:7" x14ac:dyDescent="0.25">
      <c r="A71" s="133"/>
      <c r="B71" s="133"/>
      <c r="C71" s="133"/>
      <c r="D71" s="133"/>
      <c r="E71" s="133"/>
      <c r="F71" s="133"/>
      <c r="G71" s="133"/>
    </row>
    <row r="72" spans="1:7" ht="24.75" customHeight="1" x14ac:dyDescent="0.25">
      <c r="A72" s="133"/>
      <c r="B72" s="133"/>
      <c r="C72" s="133"/>
      <c r="D72" s="133"/>
      <c r="E72" s="133"/>
      <c r="F72" s="133"/>
      <c r="G72" s="133"/>
    </row>
    <row r="73" spans="1:7" ht="30.6" customHeight="1" x14ac:dyDescent="0.25">
      <c r="A73" s="133"/>
      <c r="B73" s="133"/>
      <c r="C73" s="133"/>
      <c r="D73" s="133"/>
      <c r="E73" s="133"/>
      <c r="F73" s="133"/>
      <c r="G73" s="133"/>
    </row>
    <row r="74" spans="1:7" x14ac:dyDescent="0.25">
      <c r="A74" s="58"/>
      <c r="B74" s="58"/>
      <c r="C74" s="58"/>
      <c r="D74" s="58"/>
      <c r="E74" s="58"/>
      <c r="F74" s="58"/>
      <c r="G74" s="58"/>
    </row>
    <row r="75" spans="1:7" x14ac:dyDescent="0.25">
      <c r="A75" s="55"/>
      <c r="B75" s="55"/>
      <c r="C75" s="55"/>
      <c r="D75" s="55"/>
      <c r="E75" s="55"/>
      <c r="F75" s="55"/>
      <c r="G75" s="55"/>
    </row>
    <row r="76" spans="1:7" x14ac:dyDescent="0.25">
      <c r="A76" s="19" t="s">
        <v>80</v>
      </c>
      <c r="B76" s="95"/>
      <c r="C76" s="96"/>
      <c r="D76" s="4"/>
      <c r="E76" s="4"/>
      <c r="F76" s="4"/>
      <c r="G76" s="4"/>
    </row>
    <row r="77" spans="1:7" x14ac:dyDescent="0.25">
      <c r="A77" s="19" t="s">
        <v>81</v>
      </c>
      <c r="B77" s="95"/>
      <c r="C77" s="96"/>
      <c r="D77" s="4"/>
      <c r="E77" s="19" t="s">
        <v>158</v>
      </c>
      <c r="F77" s="4"/>
      <c r="G77" s="4"/>
    </row>
    <row r="78" spans="1:7" x14ac:dyDescent="0.25">
      <c r="A78" s="19" t="s">
        <v>82</v>
      </c>
      <c r="B78" s="95"/>
      <c r="C78" s="96"/>
      <c r="D78" s="4"/>
      <c r="E78" s="4"/>
      <c r="F78" s="4"/>
      <c r="G78" s="4"/>
    </row>
    <row r="79" spans="1:7" ht="35.450000000000003" customHeight="1" x14ac:dyDescent="0.25">
      <c r="A79" s="21"/>
      <c r="B79" s="48"/>
    </row>
    <row r="80" spans="1:7" x14ac:dyDescent="0.25">
      <c r="A80" s="17" t="s">
        <v>159</v>
      </c>
    </row>
    <row r="81" spans="1:1" x14ac:dyDescent="0.25">
      <c r="A81" s="17" t="s">
        <v>83</v>
      </c>
    </row>
    <row r="82" spans="1:1" x14ac:dyDescent="0.25">
      <c r="A82" s="17" t="s">
        <v>160</v>
      </c>
    </row>
    <row r="83" spans="1:1" x14ac:dyDescent="0.25">
      <c r="A83" s="17" t="s">
        <v>84</v>
      </c>
    </row>
    <row r="84" spans="1:1" x14ac:dyDescent="0.25">
      <c r="A84" s="17"/>
    </row>
  </sheetData>
  <mergeCells count="47">
    <mergeCell ref="A45:B45"/>
    <mergeCell ref="A36:B36"/>
    <mergeCell ref="A41:B41"/>
    <mergeCell ref="A42:B42"/>
    <mergeCell ref="A26:B26"/>
    <mergeCell ref="A27:B27"/>
    <mergeCell ref="A21:B21"/>
    <mergeCell ref="A30:B30"/>
    <mergeCell ref="A34:B34"/>
    <mergeCell ref="A12:B12"/>
    <mergeCell ref="A23:B23"/>
    <mergeCell ref="A14:B14"/>
    <mergeCell ref="A15:B15"/>
    <mergeCell ref="A17:B17"/>
    <mergeCell ref="A18:B18"/>
    <mergeCell ref="A20:B20"/>
    <mergeCell ref="A70:G73"/>
    <mergeCell ref="A51:D51"/>
    <mergeCell ref="A65:B65"/>
    <mergeCell ref="A52:D52"/>
    <mergeCell ref="A53:D53"/>
    <mergeCell ref="A66:B66"/>
    <mergeCell ref="C65:D65"/>
    <mergeCell ref="C66:D66"/>
    <mergeCell ref="A57:D57"/>
    <mergeCell ref="A61:E61"/>
    <mergeCell ref="A62:E62"/>
    <mergeCell ref="A69:G69"/>
    <mergeCell ref="A54:D54"/>
    <mergeCell ref="A55:D55"/>
    <mergeCell ref="A56:D56"/>
    <mergeCell ref="A4:B4"/>
    <mergeCell ref="A7:H7"/>
    <mergeCell ref="A48:H48"/>
    <mergeCell ref="A43:B43"/>
    <mergeCell ref="A29:B29"/>
    <mergeCell ref="A31:B31"/>
    <mergeCell ref="A33:B33"/>
    <mergeCell ref="A47:B47"/>
    <mergeCell ref="A35:B35"/>
    <mergeCell ref="A37:B37"/>
    <mergeCell ref="A38:B38"/>
    <mergeCell ref="A39:B39"/>
    <mergeCell ref="A40:B40"/>
    <mergeCell ref="A8:B8"/>
    <mergeCell ref="A10:B10"/>
    <mergeCell ref="A11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2020-03-15T02:22:29Z</cp:lastPrinted>
  <dcterms:created xsi:type="dcterms:W3CDTF">2013-02-18T04:38:06Z</dcterms:created>
  <dcterms:modified xsi:type="dcterms:W3CDTF">2020-03-19T22:39:57Z</dcterms:modified>
</cp:coreProperties>
</file>