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4" i="8" l="1"/>
  <c r="H45" i="8"/>
  <c r="G38" i="8"/>
  <c r="G39" i="8"/>
  <c r="G40" i="8"/>
  <c r="G37" i="8"/>
  <c r="G35" i="8"/>
  <c r="G32" i="8"/>
  <c r="G33" i="8"/>
  <c r="F29" i="8"/>
  <c r="G27" i="8"/>
  <c r="G29" i="8"/>
  <c r="E29" i="8"/>
  <c r="D42" i="8"/>
  <c r="G52" i="8"/>
  <c r="F8" i="8"/>
  <c r="G12" i="8"/>
  <c r="G15" i="8"/>
  <c r="G18" i="8"/>
  <c r="G21" i="8"/>
  <c r="G24" i="8"/>
  <c r="G8" i="8"/>
  <c r="E8" i="8"/>
  <c r="C8" i="8"/>
  <c r="G31" i="8"/>
  <c r="H40" i="8"/>
  <c r="H39" i="8"/>
  <c r="H38" i="8"/>
  <c r="H37" i="8"/>
  <c r="F35" i="8"/>
  <c r="E35" i="8"/>
  <c r="H35" i="8"/>
  <c r="F33" i="8"/>
  <c r="E33" i="8"/>
  <c r="F26" i="8"/>
  <c r="E26" i="8"/>
  <c r="F23" i="8"/>
  <c r="E23" i="8"/>
  <c r="F20" i="8"/>
  <c r="E20" i="8"/>
  <c r="F17" i="8"/>
  <c r="E17" i="8"/>
  <c r="E14" i="8"/>
  <c r="E13" i="8"/>
  <c r="F14" i="8"/>
  <c r="F13" i="8"/>
  <c r="E10" i="8"/>
  <c r="E9" i="8"/>
  <c r="F10" i="8"/>
  <c r="F9" i="8"/>
  <c r="E16" i="8"/>
  <c r="F16" i="8"/>
  <c r="H8" i="8"/>
  <c r="H31" i="8"/>
  <c r="G41" i="8"/>
  <c r="F41" i="8"/>
  <c r="E41" i="8"/>
  <c r="H43" i="8"/>
  <c r="D4" i="8"/>
  <c r="H42" i="8"/>
  <c r="F32" i="8"/>
  <c r="E32" i="8"/>
  <c r="C33" i="8"/>
  <c r="C32" i="8"/>
  <c r="C26" i="8"/>
  <c r="C25" i="8"/>
  <c r="C23" i="8"/>
  <c r="C22" i="8"/>
  <c r="C20" i="8"/>
  <c r="C19" i="8"/>
  <c r="C17" i="8"/>
  <c r="C16" i="8"/>
  <c r="G28" i="8"/>
  <c r="G26" i="8"/>
  <c r="G25" i="8"/>
  <c r="G23" i="8"/>
  <c r="G22" i="8"/>
  <c r="G20" i="8"/>
  <c r="G19" i="8"/>
  <c r="G17" i="8"/>
  <c r="G16" i="8"/>
  <c r="G14" i="8"/>
  <c r="G13" i="8"/>
  <c r="G10" i="8"/>
  <c r="G9" i="8"/>
  <c r="H32" i="8"/>
  <c r="D29" i="8"/>
  <c r="H29" i="8"/>
  <c r="F28" i="8"/>
  <c r="E28" i="8"/>
  <c r="D28" i="8"/>
  <c r="H28" i="8"/>
  <c r="H27" i="8"/>
  <c r="D26" i="8"/>
  <c r="H26" i="8"/>
  <c r="F25" i="8"/>
  <c r="E25" i="8"/>
  <c r="D25" i="8"/>
  <c r="H25" i="8"/>
  <c r="H24" i="8"/>
  <c r="D23" i="8"/>
  <c r="H23" i="8"/>
  <c r="F22" i="8"/>
  <c r="E22" i="8"/>
  <c r="D22" i="8"/>
  <c r="H22" i="8"/>
  <c r="H21" i="8"/>
  <c r="D20" i="8"/>
  <c r="H20" i="8"/>
  <c r="F19" i="8"/>
  <c r="E19" i="8"/>
  <c r="D19" i="8"/>
  <c r="H19" i="8"/>
  <c r="H18" i="8"/>
  <c r="D17" i="8"/>
  <c r="H17" i="8"/>
  <c r="D16" i="8"/>
  <c r="H16" i="8"/>
  <c r="H15" i="8"/>
  <c r="D14" i="8"/>
  <c r="H14" i="8"/>
  <c r="D13" i="8"/>
  <c r="H13" i="8"/>
  <c r="H12" i="8"/>
  <c r="D10" i="8"/>
  <c r="H10" i="8"/>
  <c r="D9" i="8"/>
  <c r="H9" i="8"/>
  <c r="C29" i="8"/>
  <c r="C28" i="8"/>
  <c r="C14" i="8"/>
  <c r="C13" i="8"/>
  <c r="C10" i="8"/>
  <c r="C9" i="8"/>
  <c r="H33" i="8"/>
</calcChain>
</file>

<file path=xl/sharedStrings.xml><?xml version="1.0" encoding="utf-8"?>
<sst xmlns="http://schemas.openxmlformats.org/spreadsheetml/2006/main" count="170" uniqueCount="148">
  <si>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</si>
  <si>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</si>
  <si>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</si>
  <si>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</si>
  <si>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</si>
  <si>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</si>
  <si>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</si>
  <si>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</si>
  <si>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</si>
  <si>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</si>
  <si>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</si>
  <si>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</si>
  <si>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</si>
  <si>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</si>
  <si>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</si>
  <si>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</si>
  <si>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</si>
  <si>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</si>
  <si>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</si>
  <si>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</si>
  <si>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</si>
  <si>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</si>
  <si>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</si>
  <si>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</si>
  <si>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</si>
  <si>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</si>
  <si>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</si>
  <si>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</si>
  <si>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</si>
  <si>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</si>
  <si>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</si>
  <si>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</si>
  <si>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</si>
  <si>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</si>
  <si>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</si>
  <si>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</si>
  <si>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</si>
  <si>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</si>
  <si>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</si>
  <si>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</si>
  <si>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</si>
  <si>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</si>
  <si>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</si>
  <si>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</si>
  <si>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</si>
  <si>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</si>
  <si>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</si>
  <si>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</si>
  <si>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</si>
  <si>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</si>
  <si>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</si>
  <si>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</si>
  <si>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</si>
  <si>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</si>
  <si>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</si>
  <si>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</si>
  <si>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</si>
  <si>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</si>
  <si>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</si>
  <si>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</si>
  <si>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</si>
  <si>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</si>
  <si>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</si>
  <si>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</si>
  <si>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</si>
  <si>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</si>
  <si>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</si>
  <si>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</si>
  <si>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</si>
  <si>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</si>
  <si>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</si>
  <si>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</si>
  <si>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</si>
  <si>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</si>
  <si>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</si>
  <si>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</si>
  <si>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нет</t>
  </si>
  <si>
    <t xml:space="preserve">Генеральный директор </t>
  </si>
  <si>
    <t xml:space="preserve">ООО "Управляющая компания </t>
  </si>
  <si>
    <t>Ленинского района":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</si>
  <si>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</si>
  <si>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</si>
  <si>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</si>
  <si>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</si>
  <si>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</si>
  <si>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</si>
  <si>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</si>
  <si>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</si>
  <si>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</si>
  <si>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</si>
  <si>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</si>
  <si>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</si>
  <si>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</si>
  <si>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</si>
  <si>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</si>
  <si>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</si>
  <si>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</si>
  <si>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</si>
  <si>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</si>
  <si>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</si>
  <si>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ООО " Территория"</t>
  </si>
  <si>
    <t>2-941-889</t>
  </si>
  <si>
    <t>ул. Красного Знамени, 131</t>
  </si>
  <si>
    <t>№ 46 по ул. Тунгусская</t>
  </si>
  <si>
    <t>01.12.2007г.</t>
  </si>
  <si>
    <t>ул. Тунгусская, 8</t>
  </si>
  <si>
    <t>Количество проживающих</t>
  </si>
  <si>
    <t>ИТОГО ПО ДОМУ:</t>
  </si>
  <si>
    <t>Часть 2.( форма 2.8 стандарта раскрытия информации)</t>
  </si>
  <si>
    <t>ВСЕГО С УЧЕТОМ ОСТАТКОВ:</t>
  </si>
  <si>
    <t>исполн-ль</t>
  </si>
  <si>
    <t xml:space="preserve"> ОСАО Ресо-Гарантия</t>
  </si>
  <si>
    <t>2 шт.</t>
  </si>
  <si>
    <t xml:space="preserve">в том числе: </t>
  </si>
  <si>
    <t>ХВС на содержание ОИ МКД</t>
  </si>
  <si>
    <t>3.Коммунальные услуги на ОДН</t>
  </si>
  <si>
    <t>Ландшафт</t>
  </si>
  <si>
    <t xml:space="preserve">                       Отчет ООО "Управляющей компании Ленинского района"  за 2019 г.</t>
  </si>
  <si>
    <t xml:space="preserve">                          ООО "Управляющая компания Ленинского района"</t>
  </si>
  <si>
    <t>Тяптин Андрей Александрович</t>
  </si>
  <si>
    <t>ООО "Ландшафт"</t>
  </si>
  <si>
    <t>ООО "Восток-Мегаполис"</t>
  </si>
  <si>
    <t>4560,50 кв.м.</t>
  </si>
  <si>
    <t>1718,10 кв.м</t>
  </si>
  <si>
    <t>217 чел</t>
  </si>
  <si>
    <t>1.Отчет об исполнении договора управления за 2019 г.(тыс.р.)</t>
  </si>
  <si>
    <t xml:space="preserve"> начисления и фактическое поступление средств по статьям затрат за 2019 г.(тыс.р.)</t>
  </si>
  <si>
    <t>ГВС на содержание ОИ МКД</t>
  </si>
  <si>
    <t>Эл.энергия на содержание ОИ МКД</t>
  </si>
  <si>
    <t>Отведение сточных вод на содерж. ОИ МКД</t>
  </si>
  <si>
    <t>Переплата потребителями</t>
  </si>
  <si>
    <t>Переходящие остатки д/ср-в на конец 2019 г.</t>
  </si>
  <si>
    <t>Задолженность потребителей</t>
  </si>
  <si>
    <t>3. Перечень работ, выполненных по статье " текущий ремонт"  в 2019году.</t>
  </si>
  <si>
    <t>Обязательное страхование лифтов</t>
  </si>
  <si>
    <t>Аварийная замена стояка ХВС кв. 83, 89</t>
  </si>
  <si>
    <t>7 пм</t>
  </si>
  <si>
    <t>8 шт</t>
  </si>
  <si>
    <t>Лифт ДВ</t>
  </si>
  <si>
    <t>Итого:</t>
  </si>
  <si>
    <t>План по статье "текущий ремонт" на 2020 год</t>
  </si>
  <si>
    <t>А.А.Тяптин</t>
  </si>
  <si>
    <t>Исп:</t>
  </si>
  <si>
    <t>2-205-087</t>
  </si>
  <si>
    <t xml:space="preserve">Ремонт 2х лифтов - замена вкладышей </t>
  </si>
  <si>
    <t>Переходящие остатки д/ср-в на начало 01.01. 2019 г.</t>
  </si>
  <si>
    <t>Предложение Управляющей компании: частич. Ремонт фасада, кровли. Проведение предложенных работ возможно, за счет дополнительного сбора средств собственниками, на основании решения общего собрания.</t>
  </si>
  <si>
    <r>
      <t>ИСХ  №   674/03  от   17.03.2020  год</t>
    </r>
    <r>
      <rPr>
        <b/>
        <u/>
        <sz val="9"/>
        <color theme="1"/>
        <rFont val="Calibri"/>
        <family val="2"/>
        <charset val="204"/>
        <scheme val="minor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</si>
</sst>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2" fontId="0" fillId="0" borderId="0" xfId="0" applyNumberFormat="1"/>
    <xf numFmtId="2" fontId="9" fillId="0" borderId="1" xfId="0" applyNumberFormat="1" applyFont="1" applyBorder="1" applyAlignment="1">
      <alignment horizontal="center"/>
    </xf>
    <xf numFmtId="164" fontId="0" fillId="0" borderId="0" xfId="0" applyNumberFormat="1"/>
    <xf numFmtId="0" fontId="6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164" fontId="3" fillId="0" borderId="0" xfId="0" applyNumberFormat="1" applyFont="1" applyBorder="1" applyAlignment="1">
      <alignment horizontal="center" wrapTex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4" fillId="2" borderId="5" xfId="0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 wrapText="1"/>
    </xf>
    <xf numFmtId="164" fontId="9" fillId="0" borderId="3" xfId="0" applyNumberFormat="1" applyFont="1" applyBorder="1" applyAlignment="1">
      <alignment horizontal="center" wrapText="1"/>
    </xf>
    <xf numFmtId="0" fontId="9" fillId="2" borderId="2" xfId="0" applyFont="1" applyFill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Alignment="1">
      <alignment wrapText="1"/>
    </xf>
    <xf numFmtId="17" fontId="16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17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2" fontId="3" fillId="2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4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6" xfId="0" applyBorder="1" applyAlignment="1"/>
    <xf numFmtId="0" fontId="0" fillId="0" borderId="6" xfId="0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16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2" xfId="0" applyFont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0" fontId="16" fillId="0" borderId="6" xfId="0" applyFont="1" applyBorder="1" applyAlignment="1">
      <alignment horizontal="left" wrapText="1"/>
    </xf>
    <xf numFmtId="0" fontId="12" fillId="0" borderId="7" xfId="0" applyFont="1" applyBorder="1" applyAlignment="1"/>
    <xf numFmtId="0" fontId="0" fillId="0" borderId="7" xfId="0" applyBorder="1" applyAlignment="1"/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9" fillId="2" borderId="2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5" xfId="0" applyFont="1" applyBorder="1" applyAlignment="1"/>
    <xf numFmtId="0" fontId="16" fillId="0" borderId="5" xfId="0" applyFont="1" applyBorder="1" applyAlignment="1"/>
    <xf numFmtId="0" fontId="16" fillId="0" borderId="6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abSelected="1" zoomScale="130" zoomScaleNormal="130" workbookViewId="0">
      <selection activeCell="E9" sqref="E9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117</v>
      </c>
      <c r="C1" s="1"/>
    </row>
    <row r="2" spans="1:4" ht="15" customHeight="1" x14ac:dyDescent="0.25">
      <c r="A2" s="2" t="s">
        <v>49</v>
      </c>
      <c r="C2" s="4"/>
    </row>
    <row r="3" spans="1:4" ht="15.75" x14ac:dyDescent="0.25">
      <c r="B3" s="4" t="s">
        <v>9</v>
      </c>
      <c r="C3" s="23" t="s">
        <v>103</v>
      </c>
    </row>
    <row r="4" spans="1:4" ht="14.25" customHeight="1" x14ac:dyDescent="0.25">
      <c r="A4" s="21" t="s">
        <v>147</v>
      </c>
      <c r="C4" s="4"/>
    </row>
    <row r="5" spans="1:4" ht="15" customHeight="1" x14ac:dyDescent="0.25">
      <c r="A5" s="4" t="s">
        <v>7</v>
      </c>
      <c r="C5" s="4"/>
    </row>
    <row r="6" spans="1:4" s="22" customFormat="1" ht="12.75" customHeight="1" x14ac:dyDescent="0.25">
      <c r="A6" s="4" t="s">
        <v>50</v>
      </c>
      <c r="C6" s="20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8</v>
      </c>
      <c r="C8" s="26" t="s">
        <v>118</v>
      </c>
      <c r="D8" s="9"/>
    </row>
    <row r="9" spans="1:4" s="3" customFormat="1" ht="12" customHeight="1" x14ac:dyDescent="0.25">
      <c r="A9" s="12" t="s">
        <v>1</v>
      </c>
      <c r="B9" s="13" t="s">
        <v>10</v>
      </c>
      <c r="C9" s="101" t="s">
        <v>119</v>
      </c>
      <c r="D9" s="102"/>
    </row>
    <row r="10" spans="1:4" s="3" customFormat="1" ht="24" customHeight="1" x14ac:dyDescent="0.25">
      <c r="A10" s="12" t="s">
        <v>2</v>
      </c>
      <c r="B10" s="14" t="s">
        <v>11</v>
      </c>
      <c r="C10" s="103" t="s">
        <v>75</v>
      </c>
      <c r="D10" s="104"/>
    </row>
    <row r="11" spans="1:4" s="3" customFormat="1" ht="15" customHeight="1" x14ac:dyDescent="0.25">
      <c r="A11" s="12" t="s">
        <v>3</v>
      </c>
      <c r="B11" s="13" t="s">
        <v>12</v>
      </c>
      <c r="C11" s="101" t="s">
        <v>13</v>
      </c>
      <c r="D11" s="102"/>
    </row>
    <row r="12" spans="1:4" s="3" customFormat="1" ht="17.25" customHeight="1" x14ac:dyDescent="0.25">
      <c r="A12" s="108">
        <v>5</v>
      </c>
      <c r="B12" s="108" t="s">
        <v>85</v>
      </c>
      <c r="C12" s="50" t="s">
        <v>86</v>
      </c>
      <c r="D12" s="51" t="s">
        <v>87</v>
      </c>
    </row>
    <row r="13" spans="1:4" s="3" customFormat="1" ht="14.25" customHeight="1" x14ac:dyDescent="0.25">
      <c r="A13" s="108"/>
      <c r="B13" s="108"/>
      <c r="C13" s="50" t="s">
        <v>88</v>
      </c>
      <c r="D13" s="51" t="s">
        <v>89</v>
      </c>
    </row>
    <row r="14" spans="1:4" s="3" customFormat="1" x14ac:dyDescent="0.25">
      <c r="A14" s="108"/>
      <c r="B14" s="108"/>
      <c r="C14" s="50" t="s">
        <v>90</v>
      </c>
      <c r="D14" s="51" t="s">
        <v>91</v>
      </c>
    </row>
    <row r="15" spans="1:4" s="3" customFormat="1" ht="16.5" customHeight="1" x14ac:dyDescent="0.25">
      <c r="A15" s="108"/>
      <c r="B15" s="108"/>
      <c r="C15" s="50" t="s">
        <v>92</v>
      </c>
      <c r="D15" s="51" t="s">
        <v>94</v>
      </c>
    </row>
    <row r="16" spans="1:4" s="3" customFormat="1" ht="16.5" customHeight="1" x14ac:dyDescent="0.25">
      <c r="A16" s="108"/>
      <c r="B16" s="108"/>
      <c r="C16" s="50" t="s">
        <v>93</v>
      </c>
      <c r="D16" s="51" t="s">
        <v>87</v>
      </c>
    </row>
    <row r="17" spans="1:4" s="5" customFormat="1" ht="15.75" customHeight="1" x14ac:dyDescent="0.25">
      <c r="A17" s="108"/>
      <c r="B17" s="108"/>
      <c r="C17" s="50" t="s">
        <v>95</v>
      </c>
      <c r="D17" s="51" t="s">
        <v>96</v>
      </c>
    </row>
    <row r="18" spans="1:4" s="5" customFormat="1" ht="15.75" customHeight="1" x14ac:dyDescent="0.25">
      <c r="A18" s="108"/>
      <c r="B18" s="108"/>
      <c r="C18" s="52" t="s">
        <v>97</v>
      </c>
      <c r="D18" s="51" t="s">
        <v>98</v>
      </c>
    </row>
    <row r="19" spans="1:4" ht="16.5" customHeight="1" x14ac:dyDescent="0.25">
      <c r="A19" s="12" t="s">
        <v>4</v>
      </c>
      <c r="B19" s="13" t="s">
        <v>14</v>
      </c>
      <c r="C19" s="109" t="s">
        <v>84</v>
      </c>
      <c r="D19" s="110"/>
    </row>
    <row r="20" spans="1:4" s="5" customFormat="1" ht="24.6" customHeight="1" x14ac:dyDescent="0.25">
      <c r="A20" s="12" t="s">
        <v>5</v>
      </c>
      <c r="B20" s="14" t="s">
        <v>15</v>
      </c>
      <c r="C20" s="111" t="s">
        <v>54</v>
      </c>
      <c r="D20" s="112"/>
    </row>
    <row r="21" spans="1:4" s="5" customFormat="1" ht="15" customHeight="1" x14ac:dyDescent="0.25">
      <c r="A21" s="12" t="s">
        <v>6</v>
      </c>
      <c r="B21" s="13" t="s">
        <v>16</v>
      </c>
      <c r="C21" s="103" t="s">
        <v>17</v>
      </c>
      <c r="D21" s="113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18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19</v>
      </c>
      <c r="C25" s="7" t="s">
        <v>20</v>
      </c>
      <c r="D25" s="49" t="s">
        <v>21</v>
      </c>
    </row>
    <row r="26" spans="1:4" ht="30" customHeight="1" x14ac:dyDescent="0.25">
      <c r="A26" s="105" t="s">
        <v>24</v>
      </c>
      <c r="B26" s="106"/>
      <c r="C26" s="106"/>
      <c r="D26" s="107"/>
    </row>
    <row r="27" spans="1:4" ht="12" customHeight="1" x14ac:dyDescent="0.25">
      <c r="A27" s="46"/>
      <c r="B27" s="47"/>
      <c r="C27" s="47"/>
      <c r="D27" s="48"/>
    </row>
    <row r="28" spans="1:4" x14ac:dyDescent="0.25">
      <c r="A28" s="7">
        <v>1</v>
      </c>
      <c r="B28" s="6" t="s">
        <v>100</v>
      </c>
      <c r="C28" s="6" t="s">
        <v>22</v>
      </c>
      <c r="D28" s="6" t="s">
        <v>23</v>
      </c>
    </row>
    <row r="29" spans="1:4" ht="14.25" customHeight="1" x14ac:dyDescent="0.25">
      <c r="A29" s="19" t="s">
        <v>25</v>
      </c>
      <c r="B29" s="18"/>
      <c r="C29" s="18"/>
      <c r="D29" s="18"/>
    </row>
    <row r="30" spans="1:4" ht="13.5" customHeight="1" x14ac:dyDescent="0.25">
      <c r="A30" s="7">
        <v>1</v>
      </c>
      <c r="B30" s="6" t="s">
        <v>120</v>
      </c>
      <c r="C30" s="6" t="s">
        <v>102</v>
      </c>
      <c r="D30" s="6" t="s">
        <v>101</v>
      </c>
    </row>
    <row r="31" spans="1:4" x14ac:dyDescent="0.25">
      <c r="A31" s="19" t="s">
        <v>40</v>
      </c>
      <c r="B31" s="18"/>
      <c r="C31" s="18"/>
      <c r="D31" s="18"/>
    </row>
    <row r="32" spans="1:4" x14ac:dyDescent="0.25">
      <c r="A32" s="19" t="s">
        <v>41</v>
      </c>
      <c r="B32" s="18"/>
      <c r="C32" s="18"/>
      <c r="D32" s="18"/>
    </row>
    <row r="33" spans="1:4" x14ac:dyDescent="0.25">
      <c r="A33" s="7">
        <v>1</v>
      </c>
      <c r="B33" s="6" t="s">
        <v>121</v>
      </c>
      <c r="C33" s="6" t="s">
        <v>105</v>
      </c>
      <c r="D33" s="6" t="s">
        <v>26</v>
      </c>
    </row>
    <row r="34" spans="1:4" x14ac:dyDescent="0.25">
      <c r="A34" s="19" t="s">
        <v>27</v>
      </c>
      <c r="B34" s="18"/>
      <c r="C34" s="18"/>
      <c r="D34" s="18"/>
    </row>
    <row r="35" spans="1:4" x14ac:dyDescent="0.25">
      <c r="A35" s="7">
        <v>1</v>
      </c>
      <c r="B35" s="6" t="s">
        <v>28</v>
      </c>
      <c r="C35" s="6" t="s">
        <v>22</v>
      </c>
      <c r="D35" s="6" t="s">
        <v>29</v>
      </c>
    </row>
    <row r="36" spans="1:4" ht="15" customHeight="1" x14ac:dyDescent="0.25">
      <c r="A36" s="19" t="s">
        <v>30</v>
      </c>
      <c r="B36" s="18"/>
      <c r="C36" s="18"/>
      <c r="D36" s="18"/>
    </row>
    <row r="37" spans="1:4" x14ac:dyDescent="0.25">
      <c r="A37" s="7">
        <v>1</v>
      </c>
      <c r="B37" s="6" t="s">
        <v>31</v>
      </c>
      <c r="C37" s="6" t="s">
        <v>22</v>
      </c>
      <c r="D37" s="6" t="s">
        <v>23</v>
      </c>
    </row>
    <row r="38" spans="1:4" ht="9" customHeight="1" x14ac:dyDescent="0.25">
      <c r="A38" s="27"/>
      <c r="B38" s="11"/>
      <c r="C38" s="11"/>
      <c r="D38" s="11"/>
    </row>
    <row r="39" spans="1:4" x14ac:dyDescent="0.25">
      <c r="A39" s="4" t="s">
        <v>48</v>
      </c>
      <c r="B39" s="18"/>
      <c r="C39" s="18"/>
      <c r="D39" s="18"/>
    </row>
    <row r="40" spans="1:4" ht="15" customHeight="1" x14ac:dyDescent="0.25">
      <c r="A40" s="7">
        <v>1</v>
      </c>
      <c r="B40" s="6" t="s">
        <v>32</v>
      </c>
      <c r="C40" s="99">
        <v>1980</v>
      </c>
      <c r="D40" s="100"/>
    </row>
    <row r="41" spans="1:4" x14ac:dyDescent="0.25">
      <c r="A41" s="7">
        <v>2</v>
      </c>
      <c r="B41" s="6" t="s">
        <v>34</v>
      </c>
      <c r="C41" s="99">
        <v>14</v>
      </c>
      <c r="D41" s="100"/>
    </row>
    <row r="42" spans="1:4" x14ac:dyDescent="0.25">
      <c r="A42" s="7">
        <v>3</v>
      </c>
      <c r="B42" s="6" t="s">
        <v>35</v>
      </c>
      <c r="C42" s="99">
        <v>1</v>
      </c>
      <c r="D42" s="100"/>
    </row>
    <row r="43" spans="1:4" ht="15" customHeight="1" x14ac:dyDescent="0.25">
      <c r="A43" s="7">
        <v>4</v>
      </c>
      <c r="B43" s="6" t="s">
        <v>33</v>
      </c>
      <c r="C43" s="99">
        <v>2</v>
      </c>
      <c r="D43" s="100"/>
    </row>
    <row r="44" spans="1:4" x14ac:dyDescent="0.25">
      <c r="A44" s="7">
        <v>5</v>
      </c>
      <c r="B44" s="6" t="s">
        <v>36</v>
      </c>
      <c r="C44" s="99">
        <v>1</v>
      </c>
      <c r="D44" s="100"/>
    </row>
    <row r="45" spans="1:4" x14ac:dyDescent="0.25">
      <c r="A45" s="7">
        <v>6</v>
      </c>
      <c r="B45" s="6" t="s">
        <v>37</v>
      </c>
      <c r="C45" s="99" t="s">
        <v>122</v>
      </c>
      <c r="D45" s="100"/>
    </row>
    <row r="46" spans="1:4" ht="15" customHeight="1" x14ac:dyDescent="0.25">
      <c r="A46" s="7">
        <v>7</v>
      </c>
      <c r="B46" s="6" t="s">
        <v>38</v>
      </c>
      <c r="C46" s="99" t="s">
        <v>76</v>
      </c>
      <c r="D46" s="100"/>
    </row>
    <row r="47" spans="1:4" x14ac:dyDescent="0.25">
      <c r="A47" s="7">
        <v>8</v>
      </c>
      <c r="B47" s="6" t="s">
        <v>39</v>
      </c>
      <c r="C47" s="99" t="s">
        <v>123</v>
      </c>
      <c r="D47" s="100"/>
    </row>
    <row r="48" spans="1:4" x14ac:dyDescent="0.25">
      <c r="A48" s="7">
        <v>9</v>
      </c>
      <c r="B48" s="6" t="s">
        <v>106</v>
      </c>
      <c r="C48" s="99" t="s">
        <v>124</v>
      </c>
      <c r="D48" s="104"/>
    </row>
    <row r="49" spans="1:4" x14ac:dyDescent="0.25">
      <c r="A49" s="7">
        <v>10</v>
      </c>
      <c r="B49" s="6" t="s">
        <v>74</v>
      </c>
      <c r="C49" s="114" t="s">
        <v>104</v>
      </c>
      <c r="D49" s="100"/>
    </row>
  </sheetData>
  <mergeCells count="19">
    <mergeCell ref="C49:D49"/>
    <mergeCell ref="C43:D43"/>
    <mergeCell ref="C44:D44"/>
    <mergeCell ref="C45:D45"/>
    <mergeCell ref="C46:D46"/>
    <mergeCell ref="C47:D47"/>
    <mergeCell ref="C48:D48"/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scale="9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8"/>
  <sheetViews>
    <sheetView topLeftCell="A40" zoomScale="130" zoomScaleNormal="130" workbookViewId="0">
      <selection sqref="A1:H73"/>
    </sheetView>
  </sheetViews>
  <sheetFormatPr defaultRowHeight="15" x14ac:dyDescent="0.25"/>
  <cols>
    <col min="1" max="1" width="15.85546875" customWidth="1"/>
    <col min="2" max="2" width="15.5703125" style="29" customWidth="1"/>
    <col min="3" max="3" width="8.5703125" style="42" customWidth="1"/>
    <col min="4" max="4" width="8.28515625" customWidth="1"/>
    <col min="5" max="5" width="9" customWidth="1"/>
    <col min="6" max="6" width="9.7109375" customWidth="1"/>
    <col min="7" max="7" width="11.85546875" customWidth="1"/>
    <col min="8" max="8" width="12.28515625" customWidth="1"/>
  </cols>
  <sheetData>
    <row r="1" spans="1:26" x14ac:dyDescent="0.25">
      <c r="A1" s="4" t="s">
        <v>108</v>
      </c>
      <c r="B1"/>
      <c r="C1" s="33"/>
      <c r="D1" s="33"/>
      <c r="G1" s="33"/>
      <c r="H1" s="18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spans="1:26" ht="16.5" customHeight="1" x14ac:dyDescent="0.25">
      <c r="A2" s="4" t="s">
        <v>125</v>
      </c>
      <c r="B2"/>
      <c r="C2" s="33"/>
      <c r="D2" s="33"/>
      <c r="G2" s="33"/>
      <c r="H2" s="18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6" ht="22.9" customHeight="1" x14ac:dyDescent="0.25">
      <c r="A3" s="124" t="s">
        <v>145</v>
      </c>
      <c r="B3" s="124"/>
      <c r="C3" s="73"/>
      <c r="D3" s="74">
        <v>-559.84</v>
      </c>
      <c r="E3" s="75"/>
      <c r="F3" s="76"/>
      <c r="G3" s="76"/>
      <c r="H3" s="77"/>
      <c r="I3" s="72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6" ht="22.9" customHeight="1" x14ac:dyDescent="0.25">
      <c r="A4" s="124" t="s">
        <v>130</v>
      </c>
      <c r="B4" s="131"/>
      <c r="C4" s="73"/>
      <c r="D4" s="74">
        <f>0</f>
        <v>0</v>
      </c>
      <c r="E4" s="75"/>
      <c r="F4" s="76"/>
      <c r="G4" s="76"/>
      <c r="H4" s="78"/>
      <c r="I4" s="72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1:26" ht="22.9" customHeight="1" x14ac:dyDescent="0.25">
      <c r="A5" s="124" t="s">
        <v>132</v>
      </c>
      <c r="B5" s="131"/>
      <c r="C5" s="73"/>
      <c r="D5" s="74">
        <v>-559.84</v>
      </c>
      <c r="E5" s="75"/>
      <c r="F5" s="76"/>
      <c r="G5" s="76"/>
      <c r="H5" s="77"/>
      <c r="I5" s="72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spans="1:26" ht="15" customHeight="1" x14ac:dyDescent="0.25">
      <c r="A6" s="125" t="s">
        <v>126</v>
      </c>
      <c r="B6" s="126"/>
      <c r="C6" s="126"/>
      <c r="D6" s="126"/>
      <c r="E6" s="126"/>
      <c r="F6" s="126"/>
      <c r="G6" s="126"/>
      <c r="H6" s="127"/>
      <c r="I6" s="72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pans="1:26" ht="56.25" customHeight="1" x14ac:dyDescent="0.25">
      <c r="A7" s="128" t="s">
        <v>62</v>
      </c>
      <c r="B7" s="129"/>
      <c r="C7" s="38" t="s">
        <v>63</v>
      </c>
      <c r="D7" s="28" t="s">
        <v>64</v>
      </c>
      <c r="E7" s="28" t="s">
        <v>65</v>
      </c>
      <c r="F7" s="28" t="s">
        <v>66</v>
      </c>
      <c r="G7" s="34" t="s">
        <v>67</v>
      </c>
      <c r="H7" s="28" t="s">
        <v>68</v>
      </c>
      <c r="J7" s="55"/>
    </row>
    <row r="8" spans="1:26" ht="17.25" customHeight="1" x14ac:dyDescent="0.25">
      <c r="A8" s="128" t="s">
        <v>69</v>
      </c>
      <c r="B8" s="130"/>
      <c r="C8" s="39">
        <f>C12+C15+C18+C21+C24+C27</f>
        <v>21.490000000000002</v>
      </c>
      <c r="D8" s="66">
        <v>-348.9</v>
      </c>
      <c r="E8" s="66">
        <f>E12+E15+E18+E21+E24+E27</f>
        <v>1174.42</v>
      </c>
      <c r="F8" s="66">
        <f t="shared" ref="F8:G8" si="0">F12+F15+F18+F21+F24+F27</f>
        <v>1068.7700000000002</v>
      </c>
      <c r="G8" s="66">
        <f t="shared" si="0"/>
        <v>1068.7700000000002</v>
      </c>
      <c r="H8" s="54">
        <f>F8-E8+D8</f>
        <v>-454.54999999999984</v>
      </c>
      <c r="J8" s="55"/>
    </row>
    <row r="9" spans="1:26" x14ac:dyDescent="0.25">
      <c r="A9" s="35" t="s">
        <v>70</v>
      </c>
      <c r="B9" s="36"/>
      <c r="C9" s="40">
        <f>C8-C10</f>
        <v>19.341000000000001</v>
      </c>
      <c r="D9" s="45">
        <f>D8-D10</f>
        <v>-314.01</v>
      </c>
      <c r="E9" s="45">
        <f>E8-E10</f>
        <v>1056.9780000000001</v>
      </c>
      <c r="F9" s="45">
        <f>F8-F10</f>
        <v>961.89300000000014</v>
      </c>
      <c r="G9" s="45">
        <f>G8-G10</f>
        <v>961.89300000000014</v>
      </c>
      <c r="H9" s="45">
        <f t="shared" ref="H9:H10" si="1">F9-E9+D9</f>
        <v>-409.09499999999991</v>
      </c>
      <c r="J9" s="55"/>
    </row>
    <row r="10" spans="1:26" x14ac:dyDescent="0.25">
      <c r="A10" s="117" t="s">
        <v>71</v>
      </c>
      <c r="B10" s="118"/>
      <c r="C10" s="40">
        <f>C8*10%</f>
        <v>2.1490000000000005</v>
      </c>
      <c r="D10" s="45">
        <f>D8*10%</f>
        <v>-34.89</v>
      </c>
      <c r="E10" s="45">
        <f>E8*10%</f>
        <v>117.44200000000001</v>
      </c>
      <c r="F10" s="45">
        <f>F8*10%</f>
        <v>106.87700000000002</v>
      </c>
      <c r="G10" s="45">
        <f>G8*10%</f>
        <v>106.87700000000002</v>
      </c>
      <c r="H10" s="45">
        <f t="shared" si="1"/>
        <v>-45.454999999999984</v>
      </c>
      <c r="J10" s="53"/>
    </row>
    <row r="11" spans="1:26" ht="12.75" customHeight="1" x14ac:dyDescent="0.25">
      <c r="A11" s="132" t="s">
        <v>72</v>
      </c>
      <c r="B11" s="133"/>
      <c r="C11" s="133"/>
      <c r="D11" s="133"/>
      <c r="E11" s="133"/>
      <c r="F11" s="133"/>
      <c r="G11" s="133"/>
      <c r="H11" s="130"/>
      <c r="J11" s="55"/>
    </row>
    <row r="12" spans="1:26" x14ac:dyDescent="0.25">
      <c r="A12" s="115" t="s">
        <v>51</v>
      </c>
      <c r="B12" s="116"/>
      <c r="C12" s="39">
        <v>5.75</v>
      </c>
      <c r="D12" s="70">
        <v>-98.68</v>
      </c>
      <c r="E12" s="70">
        <v>314.22000000000003</v>
      </c>
      <c r="F12" s="70">
        <v>286.17</v>
      </c>
      <c r="G12" s="70">
        <f>F12</f>
        <v>286.17</v>
      </c>
      <c r="H12" s="45">
        <f>F12-E12+D12</f>
        <v>-126.73000000000002</v>
      </c>
      <c r="J12" s="53"/>
    </row>
    <row r="13" spans="1:26" x14ac:dyDescent="0.25">
      <c r="A13" s="35" t="s">
        <v>70</v>
      </c>
      <c r="B13" s="36"/>
      <c r="C13" s="40">
        <f>C12-C14</f>
        <v>5.1749999999999998</v>
      </c>
      <c r="D13" s="45">
        <f>D12-D14</f>
        <v>-88.812000000000012</v>
      </c>
      <c r="E13" s="45">
        <f>E12-E14</f>
        <v>282.798</v>
      </c>
      <c r="F13" s="45">
        <f>F12-F14</f>
        <v>257.553</v>
      </c>
      <c r="G13" s="45">
        <f>G12-G14</f>
        <v>257.553</v>
      </c>
      <c r="H13" s="45">
        <f t="shared" ref="H13:H29" si="2">F13-E13+D13</f>
        <v>-114.05700000000002</v>
      </c>
    </row>
    <row r="14" spans="1:26" x14ac:dyDescent="0.25">
      <c r="A14" s="117" t="s">
        <v>71</v>
      </c>
      <c r="B14" s="118"/>
      <c r="C14" s="40">
        <f>C12*10%</f>
        <v>0.57500000000000007</v>
      </c>
      <c r="D14" s="45">
        <f>D12*10%</f>
        <v>-9.8680000000000021</v>
      </c>
      <c r="E14" s="45">
        <f>E12*10%</f>
        <v>31.422000000000004</v>
      </c>
      <c r="F14" s="45">
        <f>F12*10%</f>
        <v>28.617000000000004</v>
      </c>
      <c r="G14" s="45">
        <f>G12*10%</f>
        <v>28.617000000000004</v>
      </c>
      <c r="H14" s="45">
        <f t="shared" si="2"/>
        <v>-12.673000000000002</v>
      </c>
    </row>
    <row r="15" spans="1:26" ht="23.25" customHeight="1" x14ac:dyDescent="0.25">
      <c r="A15" s="115" t="s">
        <v>42</v>
      </c>
      <c r="B15" s="116"/>
      <c r="C15" s="39">
        <v>3.51</v>
      </c>
      <c r="D15" s="70">
        <v>-59.35</v>
      </c>
      <c r="E15" s="70">
        <v>191.81</v>
      </c>
      <c r="F15" s="70">
        <v>177.54</v>
      </c>
      <c r="G15" s="70">
        <f>F15</f>
        <v>177.54</v>
      </c>
      <c r="H15" s="45">
        <f t="shared" si="2"/>
        <v>-73.62</v>
      </c>
    </row>
    <row r="16" spans="1:26" x14ac:dyDescent="0.25">
      <c r="A16" s="35" t="s">
        <v>70</v>
      </c>
      <c r="B16" s="36"/>
      <c r="C16" s="40">
        <f>C15-C17</f>
        <v>3.1589999999999998</v>
      </c>
      <c r="D16" s="45">
        <f>D15-D17</f>
        <v>-53.414999999999999</v>
      </c>
      <c r="E16" s="45">
        <f>E15-E17</f>
        <v>172.62899999999999</v>
      </c>
      <c r="F16" s="45">
        <f>F15-F17</f>
        <v>159.786</v>
      </c>
      <c r="G16" s="45">
        <f>G15-G17</f>
        <v>159.786</v>
      </c>
      <c r="H16" s="45">
        <f t="shared" si="2"/>
        <v>-66.257999999999981</v>
      </c>
    </row>
    <row r="17" spans="1:10" ht="15" customHeight="1" x14ac:dyDescent="0.25">
      <c r="A17" s="117" t="s">
        <v>71</v>
      </c>
      <c r="B17" s="118"/>
      <c r="C17" s="40">
        <f>C15*10%</f>
        <v>0.35099999999999998</v>
      </c>
      <c r="D17" s="45">
        <f>D15*10%</f>
        <v>-5.9350000000000005</v>
      </c>
      <c r="E17" s="45">
        <f>E15*10%</f>
        <v>19.181000000000001</v>
      </c>
      <c r="F17" s="45">
        <f>F15*10%</f>
        <v>17.754000000000001</v>
      </c>
      <c r="G17" s="45">
        <f>G15*10%</f>
        <v>17.754000000000001</v>
      </c>
      <c r="H17" s="45">
        <f t="shared" si="2"/>
        <v>-7.3620000000000001</v>
      </c>
    </row>
    <row r="18" spans="1:10" ht="15" customHeight="1" x14ac:dyDescent="0.25">
      <c r="A18" s="115" t="s">
        <v>52</v>
      </c>
      <c r="B18" s="116"/>
      <c r="C18" s="38">
        <v>2.41</v>
      </c>
      <c r="D18" s="70">
        <v>-40.71</v>
      </c>
      <c r="E18" s="70">
        <v>131.71</v>
      </c>
      <c r="F18" s="70">
        <v>119.96</v>
      </c>
      <c r="G18" s="70">
        <f>F18</f>
        <v>119.96</v>
      </c>
      <c r="H18" s="45">
        <f t="shared" si="2"/>
        <v>-52.460000000000015</v>
      </c>
    </row>
    <row r="19" spans="1:10" ht="15" customHeight="1" x14ac:dyDescent="0.25">
      <c r="A19" s="35" t="s">
        <v>70</v>
      </c>
      <c r="B19" s="36"/>
      <c r="C19" s="40">
        <f>C18-C20</f>
        <v>2.169</v>
      </c>
      <c r="D19" s="45">
        <f>D18-D20</f>
        <v>-36.639000000000003</v>
      </c>
      <c r="E19" s="45">
        <f>E18-E20</f>
        <v>118.539</v>
      </c>
      <c r="F19" s="45">
        <f>F18-F20</f>
        <v>107.964</v>
      </c>
      <c r="G19" s="45">
        <f>G18-G20</f>
        <v>107.964</v>
      </c>
      <c r="H19" s="45">
        <f t="shared" si="2"/>
        <v>-47.214000000000006</v>
      </c>
    </row>
    <row r="20" spans="1:10" ht="12.75" customHeight="1" x14ac:dyDescent="0.25">
      <c r="A20" s="117" t="s">
        <v>71</v>
      </c>
      <c r="B20" s="118"/>
      <c r="C20" s="40">
        <f>C18*10%</f>
        <v>0.24100000000000002</v>
      </c>
      <c r="D20" s="45">
        <f>D18*10%</f>
        <v>-4.0710000000000006</v>
      </c>
      <c r="E20" s="45">
        <f>E18*10%</f>
        <v>13.171000000000001</v>
      </c>
      <c r="F20" s="45">
        <f>F18*10%</f>
        <v>11.996</v>
      </c>
      <c r="G20" s="45">
        <f>G18*10%</f>
        <v>11.996</v>
      </c>
      <c r="H20" s="45">
        <f t="shared" si="2"/>
        <v>-5.2460000000000013</v>
      </c>
    </row>
    <row r="21" spans="1:10" x14ac:dyDescent="0.25">
      <c r="A21" s="115" t="s">
        <v>53</v>
      </c>
      <c r="B21" s="116"/>
      <c r="C21" s="41">
        <v>1.1299999999999999</v>
      </c>
      <c r="D21" s="45">
        <v>-9.89</v>
      </c>
      <c r="E21" s="45">
        <v>61.75</v>
      </c>
      <c r="F21" s="45">
        <v>56.23</v>
      </c>
      <c r="G21" s="45">
        <f>F21</f>
        <v>56.23</v>
      </c>
      <c r="H21" s="45">
        <f t="shared" si="2"/>
        <v>-15.410000000000004</v>
      </c>
    </row>
    <row r="22" spans="1:10" ht="14.25" customHeight="1" x14ac:dyDescent="0.25">
      <c r="A22" s="35" t="s">
        <v>70</v>
      </c>
      <c r="B22" s="36"/>
      <c r="C22" s="40">
        <f>C21-C23</f>
        <v>1.0169999999999999</v>
      </c>
      <c r="D22" s="45">
        <f>D21-D23</f>
        <v>-8.9009999999999998</v>
      </c>
      <c r="E22" s="45">
        <f>E21-E23</f>
        <v>55.575000000000003</v>
      </c>
      <c r="F22" s="45">
        <f>F21-F23</f>
        <v>50.606999999999999</v>
      </c>
      <c r="G22" s="45">
        <f>G21-G23</f>
        <v>50.606999999999999</v>
      </c>
      <c r="H22" s="45">
        <f t="shared" si="2"/>
        <v>-13.869000000000003</v>
      </c>
    </row>
    <row r="23" spans="1:10" ht="14.25" customHeight="1" x14ac:dyDescent="0.25">
      <c r="A23" s="117" t="s">
        <v>71</v>
      </c>
      <c r="B23" s="118"/>
      <c r="C23" s="40">
        <f>C21*10%</f>
        <v>0.11299999999999999</v>
      </c>
      <c r="D23" s="45">
        <f>D21*10%</f>
        <v>-0.9890000000000001</v>
      </c>
      <c r="E23" s="45">
        <f>E21*10%</f>
        <v>6.1750000000000007</v>
      </c>
      <c r="F23" s="45">
        <f>F21*10%</f>
        <v>5.6230000000000002</v>
      </c>
      <c r="G23" s="45">
        <f>G21*10%</f>
        <v>5.6230000000000002</v>
      </c>
      <c r="H23" s="45">
        <f t="shared" si="2"/>
        <v>-1.5410000000000006</v>
      </c>
    </row>
    <row r="24" spans="1:10" ht="14.25" customHeight="1" x14ac:dyDescent="0.25">
      <c r="A24" s="10" t="s">
        <v>43</v>
      </c>
      <c r="B24" s="37"/>
      <c r="C24" s="41">
        <v>4.43</v>
      </c>
      <c r="D24" s="45">
        <v>-67.319999999999993</v>
      </c>
      <c r="E24" s="45">
        <v>242.12</v>
      </c>
      <c r="F24" s="45">
        <v>216.84</v>
      </c>
      <c r="G24" s="45">
        <f>F24</f>
        <v>216.84</v>
      </c>
      <c r="H24" s="45">
        <f t="shared" si="2"/>
        <v>-92.6</v>
      </c>
    </row>
    <row r="25" spans="1:10" ht="14.25" customHeight="1" x14ac:dyDescent="0.25">
      <c r="A25" s="35" t="s">
        <v>70</v>
      </c>
      <c r="B25" s="36"/>
      <c r="C25" s="40">
        <f>C24-C26</f>
        <v>3.9869999999999997</v>
      </c>
      <c r="D25" s="45">
        <f>D24-D26</f>
        <v>-60.587999999999994</v>
      </c>
      <c r="E25" s="45">
        <f>E24-E26</f>
        <v>217.90800000000002</v>
      </c>
      <c r="F25" s="45">
        <f>F24-F26</f>
        <v>195.15600000000001</v>
      </c>
      <c r="G25" s="45">
        <f>G24-G26</f>
        <v>195.15600000000001</v>
      </c>
      <c r="H25" s="45">
        <f t="shared" si="2"/>
        <v>-83.34</v>
      </c>
    </row>
    <row r="26" spans="1:10" x14ac:dyDescent="0.25">
      <c r="A26" s="117" t="s">
        <v>71</v>
      </c>
      <c r="B26" s="118"/>
      <c r="C26" s="40">
        <f>C24*10%</f>
        <v>0.443</v>
      </c>
      <c r="D26" s="45">
        <f>D24*10%</f>
        <v>-6.7319999999999993</v>
      </c>
      <c r="E26" s="45">
        <f>E24*10%</f>
        <v>24.212000000000003</v>
      </c>
      <c r="F26" s="45">
        <f>F24*10%</f>
        <v>21.684000000000001</v>
      </c>
      <c r="G26" s="45">
        <f>G24*10%</f>
        <v>21.684000000000001</v>
      </c>
      <c r="H26" s="45">
        <f t="shared" si="2"/>
        <v>-9.2600000000000016</v>
      </c>
    </row>
    <row r="27" spans="1:10" ht="14.25" customHeight="1" x14ac:dyDescent="0.25">
      <c r="A27" s="122" t="s">
        <v>44</v>
      </c>
      <c r="B27" s="123"/>
      <c r="C27" s="87">
        <v>4.26</v>
      </c>
      <c r="D27" s="86">
        <v>-57.07</v>
      </c>
      <c r="E27" s="86">
        <v>232.81</v>
      </c>
      <c r="F27" s="86">
        <v>212.03</v>
      </c>
      <c r="G27" s="86">
        <f>F27</f>
        <v>212.03</v>
      </c>
      <c r="H27" s="45">
        <f t="shared" si="2"/>
        <v>-77.849999999999994</v>
      </c>
    </row>
    <row r="28" spans="1:10" x14ac:dyDescent="0.25">
      <c r="A28" s="35" t="s">
        <v>70</v>
      </c>
      <c r="B28" s="36"/>
      <c r="C28" s="40">
        <f>C27-C29</f>
        <v>3.8339999999999996</v>
      </c>
      <c r="D28" s="45">
        <f>D27-D29</f>
        <v>-51.363</v>
      </c>
      <c r="E28" s="45">
        <f>E27-E29</f>
        <v>209.529</v>
      </c>
      <c r="F28" s="45">
        <f>F27-F29</f>
        <v>190.827</v>
      </c>
      <c r="G28" s="45">
        <f>G27-G29</f>
        <v>190.827</v>
      </c>
      <c r="H28" s="45">
        <f t="shared" si="2"/>
        <v>-70.064999999999998</v>
      </c>
    </row>
    <row r="29" spans="1:10" x14ac:dyDescent="0.25">
      <c r="A29" s="117" t="s">
        <v>71</v>
      </c>
      <c r="B29" s="118"/>
      <c r="C29" s="40">
        <f>C27*10%</f>
        <v>0.42599999999999999</v>
      </c>
      <c r="D29" s="45">
        <f>D27*10%</f>
        <v>-5.7070000000000007</v>
      </c>
      <c r="E29" s="45">
        <f>E27*10%</f>
        <v>23.281000000000002</v>
      </c>
      <c r="F29" s="45">
        <f t="shared" ref="F29:G29" si="3">F27*10%</f>
        <v>21.203000000000003</v>
      </c>
      <c r="G29" s="45">
        <f t="shared" si="3"/>
        <v>21.203000000000003</v>
      </c>
      <c r="H29" s="45">
        <f t="shared" si="2"/>
        <v>-7.7850000000000001</v>
      </c>
    </row>
    <row r="30" spans="1:10" s="83" customFormat="1" ht="9.75" customHeight="1" x14ac:dyDescent="0.25">
      <c r="A30" s="119"/>
      <c r="B30" s="104"/>
      <c r="C30" s="79"/>
      <c r="D30" s="80"/>
      <c r="E30" s="79"/>
      <c r="F30" s="79"/>
      <c r="G30" s="81"/>
      <c r="H30" s="82"/>
    </row>
    <row r="31" spans="1:10" ht="14.25" customHeight="1" x14ac:dyDescent="0.25">
      <c r="A31" s="128" t="s">
        <v>45</v>
      </c>
      <c r="B31" s="130"/>
      <c r="C31" s="41">
        <v>7.93</v>
      </c>
      <c r="D31" s="54">
        <v>-176.74</v>
      </c>
      <c r="E31" s="54">
        <v>433.38</v>
      </c>
      <c r="F31" s="54">
        <v>394.73</v>
      </c>
      <c r="G31" s="68">
        <f>G32+G33</f>
        <v>116.26300000000001</v>
      </c>
      <c r="H31" s="54">
        <f>F31-E31-G31+D31+F31</f>
        <v>63.076999999999998</v>
      </c>
    </row>
    <row r="32" spans="1:10" ht="15" customHeight="1" x14ac:dyDescent="0.25">
      <c r="A32" s="35" t="s">
        <v>73</v>
      </c>
      <c r="B32" s="36"/>
      <c r="C32" s="40">
        <f>C31-C33</f>
        <v>7.1369999999999996</v>
      </c>
      <c r="D32" s="45">
        <v>-170.93</v>
      </c>
      <c r="E32" s="45">
        <f>E31-E33</f>
        <v>390.04199999999997</v>
      </c>
      <c r="F32" s="45">
        <f>F31-F33</f>
        <v>355.25700000000001</v>
      </c>
      <c r="G32" s="69">
        <f>G52</f>
        <v>76.789999999999992</v>
      </c>
      <c r="H32" s="45">
        <f t="shared" ref="H32:H33" si="4">F32-E32-G32+D32+F32</f>
        <v>72.75200000000001</v>
      </c>
      <c r="J32" s="53"/>
    </row>
    <row r="33" spans="1:10" ht="12.75" customHeight="1" x14ac:dyDescent="0.25">
      <c r="A33" s="117" t="s">
        <v>71</v>
      </c>
      <c r="B33" s="118"/>
      <c r="C33" s="40">
        <f>C31*10%</f>
        <v>0.79300000000000004</v>
      </c>
      <c r="D33" s="45">
        <v>-5.81</v>
      </c>
      <c r="E33" s="45">
        <f>E31*10%</f>
        <v>43.338000000000001</v>
      </c>
      <c r="F33" s="45">
        <f>F31*10%</f>
        <v>39.473000000000006</v>
      </c>
      <c r="G33" s="45">
        <f>F33</f>
        <v>39.473000000000006</v>
      </c>
      <c r="H33" s="45">
        <f t="shared" si="4"/>
        <v>-9.6749999999999972</v>
      </c>
    </row>
    <row r="34" spans="1:10" ht="12.75" customHeight="1" x14ac:dyDescent="0.25">
      <c r="A34" s="119"/>
      <c r="B34" s="104"/>
      <c r="C34" s="40"/>
      <c r="D34" s="45"/>
      <c r="E34" s="45"/>
      <c r="F34" s="45"/>
      <c r="G34" s="85"/>
      <c r="H34" s="45"/>
    </row>
    <row r="35" spans="1:10" s="4" customFormat="1" ht="12.75" customHeight="1" x14ac:dyDescent="0.25">
      <c r="A35" s="149" t="s">
        <v>115</v>
      </c>
      <c r="B35" s="150"/>
      <c r="C35" s="41"/>
      <c r="D35" s="54">
        <v>-34.200000000000003</v>
      </c>
      <c r="E35" s="54">
        <f>E37+E38+E39+E40</f>
        <v>153.82999999999998</v>
      </c>
      <c r="F35" s="54">
        <f>F37+F38+F39+F40</f>
        <v>139.73000000000002</v>
      </c>
      <c r="G35" s="54">
        <f>G37+G38+G39+G40</f>
        <v>139.73000000000002</v>
      </c>
      <c r="H35" s="54">
        <f>F35-E35-G35+D35+F35</f>
        <v>-48.299999999999955</v>
      </c>
    </row>
    <row r="36" spans="1:10" ht="12.75" customHeight="1" x14ac:dyDescent="0.25">
      <c r="A36" s="120" t="s">
        <v>113</v>
      </c>
      <c r="B36" s="121"/>
      <c r="C36" s="40"/>
      <c r="D36" s="45"/>
      <c r="E36" s="45"/>
      <c r="F36" s="45"/>
      <c r="G36" s="85"/>
      <c r="H36" s="45"/>
    </row>
    <row r="37" spans="1:10" ht="12.75" customHeight="1" x14ac:dyDescent="0.25">
      <c r="A37" s="120" t="s">
        <v>114</v>
      </c>
      <c r="B37" s="121"/>
      <c r="C37" s="40"/>
      <c r="D37" s="45">
        <v>-1.18</v>
      </c>
      <c r="E37" s="45">
        <v>5.74</v>
      </c>
      <c r="F37" s="45">
        <v>5.2</v>
      </c>
      <c r="G37" s="45">
        <f>F37</f>
        <v>5.2</v>
      </c>
      <c r="H37" s="45">
        <f t="shared" ref="H37:H40" si="5">F37-E37-G37+D37+F37</f>
        <v>-1.7199999999999998</v>
      </c>
    </row>
    <row r="38" spans="1:10" ht="12.75" customHeight="1" x14ac:dyDescent="0.25">
      <c r="A38" s="120" t="s">
        <v>127</v>
      </c>
      <c r="B38" s="121"/>
      <c r="C38" s="40"/>
      <c r="D38" s="45">
        <v>-6.7</v>
      </c>
      <c r="E38" s="45">
        <v>29.74</v>
      </c>
      <c r="F38" s="45">
        <v>26.83</v>
      </c>
      <c r="G38" s="45">
        <f t="shared" ref="G38:G40" si="6">F38</f>
        <v>26.83</v>
      </c>
      <c r="H38" s="45">
        <f t="shared" si="5"/>
        <v>-9.61</v>
      </c>
    </row>
    <row r="39" spans="1:10" ht="12.75" customHeight="1" x14ac:dyDescent="0.25">
      <c r="A39" s="120" t="s">
        <v>128</v>
      </c>
      <c r="B39" s="121"/>
      <c r="C39" s="40"/>
      <c r="D39" s="45">
        <v>-25.42</v>
      </c>
      <c r="E39" s="45">
        <v>112.53</v>
      </c>
      <c r="F39" s="45">
        <v>102.51</v>
      </c>
      <c r="G39" s="45">
        <f t="shared" si="6"/>
        <v>102.51</v>
      </c>
      <c r="H39" s="45">
        <f t="shared" si="5"/>
        <v>-35.439999999999984</v>
      </c>
    </row>
    <row r="40" spans="1:10" ht="12.75" customHeight="1" x14ac:dyDescent="0.25">
      <c r="A40" s="120" t="s">
        <v>129</v>
      </c>
      <c r="B40" s="121"/>
      <c r="C40" s="40"/>
      <c r="D40" s="45">
        <v>-0.9</v>
      </c>
      <c r="E40" s="45">
        <v>5.82</v>
      </c>
      <c r="F40" s="45">
        <v>5.19</v>
      </c>
      <c r="G40" s="45">
        <f t="shared" si="6"/>
        <v>5.19</v>
      </c>
      <c r="H40" s="45">
        <f t="shared" si="5"/>
        <v>-1.5300000000000002</v>
      </c>
    </row>
    <row r="41" spans="1:10" ht="20.25" customHeight="1" x14ac:dyDescent="0.25">
      <c r="A41" s="88" t="s">
        <v>107</v>
      </c>
      <c r="B41" s="84"/>
      <c r="C41" s="76"/>
      <c r="D41" s="75"/>
      <c r="E41" s="76">
        <f>E8+E31+E35</f>
        <v>1761.63</v>
      </c>
      <c r="F41" s="76">
        <f>F8+F31+F35</f>
        <v>1603.2300000000002</v>
      </c>
      <c r="G41" s="76">
        <f>G8+G31+G35</f>
        <v>1324.7630000000001</v>
      </c>
      <c r="H41" s="75"/>
    </row>
    <row r="42" spans="1:10" ht="19.5" customHeight="1" x14ac:dyDescent="0.25">
      <c r="A42" s="151" t="s">
        <v>109</v>
      </c>
      <c r="B42" s="152"/>
      <c r="C42" s="76"/>
      <c r="D42" s="82">
        <f>D3</f>
        <v>-559.84</v>
      </c>
      <c r="E42" s="79"/>
      <c r="F42" s="79"/>
      <c r="G42" s="79"/>
      <c r="H42" s="98">
        <f>F41-E41+D42+F41-G41</f>
        <v>-439.7729999999998</v>
      </c>
      <c r="J42" s="53"/>
    </row>
    <row r="43" spans="1:10" ht="19.5" customHeight="1" x14ac:dyDescent="0.25">
      <c r="A43" s="124" t="s">
        <v>131</v>
      </c>
      <c r="B43" s="124"/>
      <c r="C43" s="73"/>
      <c r="D43" s="74"/>
      <c r="E43" s="75"/>
      <c r="F43" s="76"/>
      <c r="G43" s="76"/>
      <c r="H43" s="74">
        <f>H44+H45</f>
        <v>-439.77299999999985</v>
      </c>
      <c r="J43" s="55"/>
    </row>
    <row r="44" spans="1:10" ht="19.5" customHeight="1" x14ac:dyDescent="0.25">
      <c r="A44" s="124" t="s">
        <v>130</v>
      </c>
      <c r="B44" s="131"/>
      <c r="C44" s="73"/>
      <c r="D44" s="74"/>
      <c r="E44" s="75"/>
      <c r="F44" s="76"/>
      <c r="G44" s="76"/>
      <c r="H44" s="74">
        <f>H32</f>
        <v>72.75200000000001</v>
      </c>
      <c r="J44" s="55"/>
    </row>
    <row r="45" spans="1:10" ht="19.5" customHeight="1" x14ac:dyDescent="0.25">
      <c r="A45" s="124" t="s">
        <v>132</v>
      </c>
      <c r="B45" s="131"/>
      <c r="C45" s="73"/>
      <c r="D45" s="73"/>
      <c r="E45" s="75"/>
      <c r="F45" s="76"/>
      <c r="G45" s="76"/>
      <c r="H45" s="74">
        <f>H8+H33+H35</f>
        <v>-512.52499999999986</v>
      </c>
    </row>
    <row r="46" spans="1:10" ht="40.5" customHeight="1" x14ac:dyDescent="0.25">
      <c r="A46" s="137"/>
      <c r="B46" s="138"/>
      <c r="C46" s="138"/>
      <c r="D46" s="138"/>
      <c r="E46" s="138"/>
      <c r="F46" s="138"/>
      <c r="G46" s="138"/>
      <c r="H46" s="138"/>
    </row>
    <row r="47" spans="1:10" ht="27" customHeight="1" x14ac:dyDescent="0.25">
      <c r="A47" s="20" t="s">
        <v>133</v>
      </c>
      <c r="D47" s="22"/>
      <c r="E47" s="22"/>
      <c r="F47" s="22"/>
      <c r="G47" s="22"/>
    </row>
    <row r="48" spans="1:10" ht="18.75" customHeight="1" x14ac:dyDescent="0.25">
      <c r="A48" s="141" t="s">
        <v>55</v>
      </c>
      <c r="B48" s="142"/>
      <c r="C48" s="142"/>
      <c r="D48" s="143"/>
      <c r="E48" s="89" t="s">
        <v>56</v>
      </c>
      <c r="F48" s="89" t="s">
        <v>57</v>
      </c>
      <c r="G48" s="89" t="s">
        <v>58</v>
      </c>
      <c r="H48" s="90" t="s">
        <v>110</v>
      </c>
    </row>
    <row r="49" spans="1:26" ht="18.600000000000001" customHeight="1" x14ac:dyDescent="0.25">
      <c r="A49" s="144" t="s">
        <v>135</v>
      </c>
      <c r="B49" s="145"/>
      <c r="C49" s="145"/>
      <c r="D49" s="146"/>
      <c r="E49" s="92">
        <v>43466</v>
      </c>
      <c r="F49" s="89" t="s">
        <v>136</v>
      </c>
      <c r="G49" s="93">
        <v>20.6</v>
      </c>
      <c r="H49" s="91" t="s">
        <v>116</v>
      </c>
    </row>
    <row r="50" spans="1:26" ht="26.25" customHeight="1" x14ac:dyDescent="0.25">
      <c r="A50" s="144" t="s">
        <v>134</v>
      </c>
      <c r="B50" s="145"/>
      <c r="C50" s="145"/>
      <c r="D50" s="146"/>
      <c r="E50" s="92">
        <v>43556</v>
      </c>
      <c r="F50" s="89" t="s">
        <v>112</v>
      </c>
      <c r="G50" s="93">
        <v>1.22</v>
      </c>
      <c r="H50" s="91" t="s">
        <v>111</v>
      </c>
    </row>
    <row r="51" spans="1:26" ht="16.149999999999999" customHeight="1" x14ac:dyDescent="0.25">
      <c r="A51" s="144" t="s">
        <v>144</v>
      </c>
      <c r="B51" s="145"/>
      <c r="C51" s="145"/>
      <c r="D51" s="146"/>
      <c r="E51" s="92">
        <v>43739</v>
      </c>
      <c r="F51" s="89" t="s">
        <v>137</v>
      </c>
      <c r="G51" s="93">
        <v>54.97</v>
      </c>
      <c r="H51" s="91" t="s">
        <v>138</v>
      </c>
    </row>
    <row r="52" spans="1:26" ht="15" customHeight="1" x14ac:dyDescent="0.25">
      <c r="A52" s="153" t="s">
        <v>139</v>
      </c>
      <c r="B52" s="154"/>
      <c r="C52" s="154"/>
      <c r="D52" s="155"/>
      <c r="E52" s="94"/>
      <c r="F52" s="95"/>
      <c r="G52" s="96">
        <f>SUM(G49:G51)</f>
        <v>76.789999999999992</v>
      </c>
      <c r="H52" s="97"/>
    </row>
    <row r="53" spans="1:26" ht="16.5" customHeight="1" x14ac:dyDescent="0.25">
      <c r="A53" s="147"/>
      <c r="B53" s="148"/>
      <c r="C53" s="148"/>
      <c r="D53" s="148"/>
      <c r="E53" s="148"/>
      <c r="F53" s="148"/>
      <c r="G53" s="148"/>
      <c r="H53" s="148"/>
    </row>
    <row r="54" spans="1:26" ht="12.75" customHeight="1" x14ac:dyDescent="0.25">
      <c r="A54" s="20" t="s">
        <v>46</v>
      </c>
      <c r="D54" s="22"/>
      <c r="E54" s="22"/>
      <c r="F54" s="22"/>
      <c r="G54" s="22"/>
    </row>
    <row r="55" spans="1:26" ht="12.75" customHeight="1" x14ac:dyDescent="0.25">
      <c r="A55" s="20" t="s">
        <v>47</v>
      </c>
      <c r="D55" s="22"/>
      <c r="E55" s="22"/>
      <c r="F55" s="22"/>
      <c r="G55" s="22"/>
      <c r="I55" s="4"/>
      <c r="J55" s="4"/>
    </row>
    <row r="56" spans="1:26" ht="24.75" customHeight="1" x14ac:dyDescent="0.25">
      <c r="A56" s="139" t="s">
        <v>60</v>
      </c>
      <c r="B56" s="118"/>
      <c r="C56" s="118"/>
      <c r="D56" s="118"/>
      <c r="E56" s="104"/>
      <c r="F56" s="32" t="s">
        <v>57</v>
      </c>
      <c r="G56" s="31" t="s">
        <v>59</v>
      </c>
    </row>
    <row r="57" spans="1:26" ht="25.5" customHeight="1" x14ac:dyDescent="0.25">
      <c r="A57" s="140" t="s">
        <v>61</v>
      </c>
      <c r="B57" s="133"/>
      <c r="C57" s="133"/>
      <c r="D57" s="133"/>
      <c r="E57" s="130"/>
      <c r="F57" s="30" t="s">
        <v>76</v>
      </c>
      <c r="G57" s="67">
        <v>0</v>
      </c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pans="1:26" x14ac:dyDescent="0.25">
      <c r="A58" s="22"/>
      <c r="D58" s="22"/>
      <c r="E58" s="22"/>
      <c r="F58" s="22"/>
      <c r="G58" s="22"/>
    </row>
    <row r="59" spans="1:26" ht="27" customHeight="1" x14ac:dyDescent="0.25">
      <c r="A59" s="60"/>
      <c r="B59" s="61"/>
      <c r="C59" s="62"/>
      <c r="D59" s="61"/>
      <c r="E59" s="63"/>
      <c r="F59" s="64"/>
      <c r="G59" s="65"/>
      <c r="I59" s="55"/>
      <c r="J59" s="55"/>
    </row>
    <row r="60" spans="1:26" x14ac:dyDescent="0.25">
      <c r="A60" s="20" t="s">
        <v>99</v>
      </c>
      <c r="E60" s="33"/>
      <c r="F60" s="57"/>
      <c r="G60" s="33"/>
    </row>
    <row r="61" spans="1:26" ht="15" customHeight="1" x14ac:dyDescent="0.25">
      <c r="A61" s="20" t="s">
        <v>140</v>
      </c>
      <c r="B61" s="58"/>
      <c r="C61" s="59"/>
      <c r="D61" s="20"/>
      <c r="E61" s="33"/>
      <c r="F61" s="57"/>
      <c r="G61" s="33"/>
    </row>
    <row r="62" spans="1:26" ht="52.5" customHeight="1" x14ac:dyDescent="0.25">
      <c r="A62" s="134" t="s">
        <v>146</v>
      </c>
      <c r="B62" s="135"/>
      <c r="C62" s="135"/>
      <c r="D62" s="135"/>
      <c r="E62" s="135"/>
      <c r="F62" s="135"/>
      <c r="G62" s="135"/>
      <c r="H62" s="136"/>
      <c r="I62" s="55"/>
    </row>
    <row r="63" spans="1:26" s="4" customFormat="1" x14ac:dyDescent="0.25">
      <c r="A63"/>
      <c r="B63" s="29"/>
      <c r="C63" s="42"/>
      <c r="D63"/>
      <c r="E63"/>
      <c r="F63"/>
      <c r="G63"/>
      <c r="H63"/>
    </row>
    <row r="64" spans="1:26" s="4" customFormat="1" x14ac:dyDescent="0.25">
      <c r="A64"/>
      <c r="B64" s="29"/>
      <c r="C64" s="42"/>
      <c r="D64"/>
      <c r="E64"/>
      <c r="F64"/>
      <c r="G64"/>
      <c r="H64"/>
    </row>
    <row r="65" spans="1:8" s="4" customFormat="1" x14ac:dyDescent="0.25">
      <c r="A65"/>
      <c r="B65" s="29"/>
      <c r="C65" s="42"/>
      <c r="D65"/>
      <c r="E65"/>
      <c r="F65"/>
      <c r="G65"/>
      <c r="H65"/>
    </row>
    <row r="66" spans="1:8" x14ac:dyDescent="0.25">
      <c r="A66" s="4" t="s">
        <v>77</v>
      </c>
      <c r="B66" s="43"/>
      <c r="C66" s="44"/>
      <c r="D66" s="4"/>
      <c r="E66" s="4" t="s">
        <v>141</v>
      </c>
      <c r="F66" s="4"/>
    </row>
    <row r="67" spans="1:8" x14ac:dyDescent="0.25">
      <c r="A67" s="4" t="s">
        <v>78</v>
      </c>
      <c r="B67" s="43"/>
      <c r="C67" s="44"/>
      <c r="D67" s="4"/>
      <c r="E67" s="4"/>
      <c r="F67" s="4"/>
    </row>
    <row r="68" spans="1:8" ht="18" customHeight="1" x14ac:dyDescent="0.25">
      <c r="A68" s="4" t="s">
        <v>79</v>
      </c>
      <c r="B68" s="43"/>
      <c r="C68" s="44"/>
      <c r="D68" s="4"/>
      <c r="E68" s="4"/>
      <c r="F68" s="4"/>
    </row>
    <row r="69" spans="1:8" ht="50.45" customHeight="1" x14ac:dyDescent="0.25"/>
    <row r="70" spans="1:8" x14ac:dyDescent="0.25">
      <c r="A70" s="22" t="s">
        <v>142</v>
      </c>
      <c r="B70" s="56"/>
    </row>
    <row r="71" spans="1:8" s="4" customFormat="1" x14ac:dyDescent="0.25">
      <c r="A71" s="22" t="s">
        <v>80</v>
      </c>
      <c r="B71" s="56"/>
      <c r="C71" s="42" t="s">
        <v>23</v>
      </c>
      <c r="D71"/>
      <c r="E71"/>
      <c r="F71"/>
      <c r="G71"/>
      <c r="H71"/>
    </row>
    <row r="72" spans="1:8" x14ac:dyDescent="0.25">
      <c r="A72" s="22" t="s">
        <v>81</v>
      </c>
      <c r="B72" s="56"/>
      <c r="C72" s="42" t="s">
        <v>82</v>
      </c>
    </row>
    <row r="73" spans="1:8" ht="13.9" customHeight="1" x14ac:dyDescent="0.25">
      <c r="A73" s="22" t="s">
        <v>83</v>
      </c>
      <c r="B73" s="56"/>
      <c r="C73" s="42" t="s">
        <v>143</v>
      </c>
    </row>
    <row r="75" spans="1:8" ht="13.5" customHeight="1" x14ac:dyDescent="0.25"/>
    <row r="78" spans="1:8" ht="40.5" customHeight="1" x14ac:dyDescent="0.25"/>
  </sheetData>
  <mergeCells count="43">
    <mergeCell ref="A38:B38"/>
    <mergeCell ref="A42:B42"/>
    <mergeCell ref="A44:B44"/>
    <mergeCell ref="A52:D52"/>
    <mergeCell ref="A39:B39"/>
    <mergeCell ref="A40:B40"/>
    <mergeCell ref="A43:B43"/>
    <mergeCell ref="A50:D50"/>
    <mergeCell ref="A45:B45"/>
    <mergeCell ref="A11:H11"/>
    <mergeCell ref="A12:B12"/>
    <mergeCell ref="A14:B14"/>
    <mergeCell ref="A62:H62"/>
    <mergeCell ref="A29:B29"/>
    <mergeCell ref="A31:B31"/>
    <mergeCell ref="A33:B33"/>
    <mergeCell ref="A46:H46"/>
    <mergeCell ref="A56:E56"/>
    <mergeCell ref="A57:E57"/>
    <mergeCell ref="A48:D48"/>
    <mergeCell ref="A49:D49"/>
    <mergeCell ref="A51:D51"/>
    <mergeCell ref="A53:H53"/>
    <mergeCell ref="A35:B35"/>
    <mergeCell ref="A37:B37"/>
    <mergeCell ref="A3:B3"/>
    <mergeCell ref="A6:H6"/>
    <mergeCell ref="A7:B7"/>
    <mergeCell ref="A8:B8"/>
    <mergeCell ref="A10:B10"/>
    <mergeCell ref="A4:B4"/>
    <mergeCell ref="A5:B5"/>
    <mergeCell ref="A15:B15"/>
    <mergeCell ref="A17:B17"/>
    <mergeCell ref="A30:B30"/>
    <mergeCell ref="A34:B34"/>
    <mergeCell ref="A36:B36"/>
    <mergeCell ref="A27:B27"/>
    <mergeCell ref="A18:B18"/>
    <mergeCell ref="A21:B21"/>
    <mergeCell ref="A20:B20"/>
    <mergeCell ref="A23:B23"/>
    <mergeCell ref="A26:B26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2020-03-15T02:16:28Z</cp:lastPrinted>
  <dcterms:created xsi:type="dcterms:W3CDTF">2013-02-18T04:38:06Z</dcterms:created>
  <dcterms:modified xsi:type="dcterms:W3CDTF">2020-03-19T22:37:19Z</dcterms:modified>
</cp:coreProperties>
</file>