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Фин.отчеты\2018 г. отчеты - проекты\"/>
    </mc:Choice>
  </mc:AlternateContent>
  <xr:revisionPtr revIDLastSave="0" documentId="13_ncr:1_{72009F14-E1F1-4225-808E-B34F105ECD9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УК" sheetId="1" r:id="rId1"/>
    <sheet name="Лист2" sheetId="8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8" l="1"/>
  <c r="G55" i="8"/>
  <c r="G33" i="8"/>
  <c r="G32" i="8"/>
  <c r="H41" i="8"/>
  <c r="H40" i="8"/>
  <c r="H39" i="8"/>
  <c r="H38" i="8"/>
  <c r="F36" i="8"/>
  <c r="E36" i="8"/>
  <c r="H36" i="8"/>
  <c r="F34" i="8"/>
  <c r="E34" i="8"/>
  <c r="F26" i="8"/>
  <c r="E26" i="8"/>
  <c r="F23" i="8"/>
  <c r="E23" i="8"/>
  <c r="F20" i="8"/>
  <c r="E20" i="8"/>
  <c r="F17" i="8"/>
  <c r="E17" i="8"/>
  <c r="E14" i="8"/>
  <c r="E13" i="8"/>
  <c r="F14" i="8"/>
  <c r="F13" i="8"/>
  <c r="E8" i="8"/>
  <c r="E10" i="8"/>
  <c r="E9" i="8"/>
  <c r="F8" i="8"/>
  <c r="F10" i="8"/>
  <c r="F9" i="8"/>
  <c r="E16" i="8"/>
  <c r="F16" i="8"/>
  <c r="H8" i="8"/>
  <c r="H32" i="8"/>
  <c r="G8" i="8"/>
  <c r="G42" i="8"/>
  <c r="F42" i="8"/>
  <c r="E42" i="8"/>
  <c r="H45" i="8"/>
  <c r="H44" i="8"/>
  <c r="D4" i="8"/>
  <c r="H43" i="8"/>
  <c r="F33" i="8"/>
  <c r="E33" i="8"/>
  <c r="C34" i="8"/>
  <c r="C33" i="8"/>
  <c r="C26" i="8"/>
  <c r="C25" i="8"/>
  <c r="C23" i="8"/>
  <c r="C22" i="8"/>
  <c r="C20" i="8"/>
  <c r="C19" i="8"/>
  <c r="C17" i="8"/>
  <c r="C16" i="8"/>
  <c r="G27" i="8"/>
  <c r="G24" i="8"/>
  <c r="G21" i="8"/>
  <c r="G18" i="8"/>
  <c r="G15" i="8"/>
  <c r="G12" i="8"/>
  <c r="G30" i="8"/>
  <c r="G29" i="8"/>
  <c r="G26" i="8"/>
  <c r="G25" i="8"/>
  <c r="G23" i="8"/>
  <c r="G22" i="8"/>
  <c r="G20" i="8"/>
  <c r="G19" i="8"/>
  <c r="G17" i="8"/>
  <c r="G16" i="8"/>
  <c r="G14" i="8"/>
  <c r="G13" i="8"/>
  <c r="G10" i="8"/>
  <c r="G9" i="8"/>
  <c r="H33" i="8"/>
  <c r="D30" i="8"/>
  <c r="H30" i="8"/>
  <c r="F29" i="8"/>
  <c r="E29" i="8"/>
  <c r="D29" i="8"/>
  <c r="H29" i="8"/>
  <c r="H28" i="8"/>
  <c r="H27" i="8"/>
  <c r="D26" i="8"/>
  <c r="H26" i="8"/>
  <c r="F25" i="8"/>
  <c r="E25" i="8"/>
  <c r="D25" i="8"/>
  <c r="H25" i="8"/>
  <c r="H24" i="8"/>
  <c r="D23" i="8"/>
  <c r="H23" i="8"/>
  <c r="F22" i="8"/>
  <c r="E22" i="8"/>
  <c r="D22" i="8"/>
  <c r="H22" i="8"/>
  <c r="H21" i="8"/>
  <c r="D20" i="8"/>
  <c r="H20" i="8"/>
  <c r="F19" i="8"/>
  <c r="E19" i="8"/>
  <c r="D19" i="8"/>
  <c r="H19" i="8"/>
  <c r="H18" i="8"/>
  <c r="D17" i="8"/>
  <c r="H17" i="8"/>
  <c r="D16" i="8"/>
  <c r="H16" i="8"/>
  <c r="H15" i="8"/>
  <c r="D14" i="8"/>
  <c r="H14" i="8"/>
  <c r="D13" i="8"/>
  <c r="H13" i="8"/>
  <c r="H12" i="8"/>
  <c r="D10" i="8"/>
  <c r="H10" i="8"/>
  <c r="D9" i="8"/>
  <c r="H9" i="8"/>
  <c r="C30" i="8"/>
  <c r="C29" i="8"/>
  <c r="C14" i="8"/>
  <c r="C13" i="8"/>
  <c r="C10" i="8"/>
  <c r="C9" i="8"/>
  <c r="H34" i="8"/>
</calcChain>
</file>

<file path=xl/sharedStrings.xml><?xml version="1.0" encoding="utf-8"?>
<sst xmlns="http://schemas.openxmlformats.org/spreadsheetml/2006/main" count="174" uniqueCount="151">
  <si>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</si>
  <si>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</si>
  <si>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</si>
  <si>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</si>
  <si>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</si>
  <si>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</si>
  <si>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</si>
  <si>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</si>
  <si>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</si>
  <si>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</si>
  <si>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</si>
  <si>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</si>
  <si>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</si>
  <si>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</si>
  <si>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</si>
  <si>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</si>
  <si>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</si>
  <si>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</si>
  <si>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</si>
  <si>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</si>
  <si>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</si>
  <si>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</si>
  <si>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</si>
  <si>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</si>
  <si>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</si>
  <si>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</si>
  <si>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</si>
  <si>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</si>
  <si>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</si>
  <si>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</si>
  <si>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</si>
  <si>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</si>
  <si>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</si>
  <si>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</si>
  <si>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</si>
  <si>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</si>
  <si>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</si>
  <si>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</si>
  <si>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</si>
  <si>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</si>
  <si>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</si>
  <si>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</si>
  <si>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</si>
  <si>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</si>
  <si>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</si>
  <si>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</si>
  <si>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</si>
  <si>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</si>
  <si>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</si>
  <si>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</si>
  <si>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</si>
  <si>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</si>
  <si>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</si>
  <si>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</si>
  <si>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</si>
  <si>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</si>
  <si>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</si>
  <si>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</si>
  <si>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</si>
  <si>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</si>
  <si>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</si>
  <si>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</si>
  <si>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</si>
  <si>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</si>
  <si>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</si>
  <si>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</si>
  <si>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</si>
  <si>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</si>
  <si>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</si>
  <si>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</si>
  <si>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</si>
  <si>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</si>
  <si>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</si>
  <si>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</si>
  <si>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</si>
  <si>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</si>
  <si>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</si>
  <si>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</si>
  <si>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</si>
  <si>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</si>
  <si>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</si>
  <si>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</si>
  <si>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</si>
  <si>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</si>
  <si>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</si>
  <si>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</si>
  <si>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</si>
  <si>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</si>
  <si>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</si>
  <si>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</si>
  <si>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</si>
  <si>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</si>
  <si>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</si>
  <si>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</si>
  <si>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</si>
  <si>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</si>
  <si>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</si>
  <si>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</si>
  <si>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</si>
  <si>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</si>
  <si>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</si>
  <si>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</si>
  <si>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</si>
  <si>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</si>
  <si>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</si>
  <si>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</si>
  <si>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апрель</t>
  </si>
  <si>
    <t>Часть 4</t>
  </si>
  <si>
    <t>ООО " Территория"</t>
  </si>
  <si>
    <t>ООО "Викс- ДВ"</t>
  </si>
  <si>
    <t>2-941-889</t>
  </si>
  <si>
    <t>ул. Красного Знамени, 131</t>
  </si>
  <si>
    <t>№ 46 по ул. Тунгусская</t>
  </si>
  <si>
    <t>01.12.2007г.</t>
  </si>
  <si>
    <t>ул. Тунгусская, 8</t>
  </si>
  <si>
    <t>Количество проживающих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</si>
  <si>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</si>
  <si>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</si>
  <si>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</si>
  <si>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</si>
  <si>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С УЧЕТОМ ОСТАТКОВ:</t>
  </si>
  <si>
    <t>исполн-ль</t>
  </si>
  <si>
    <t>обязательное страхование лифтов, исполн.</t>
  </si>
  <si>
    <t xml:space="preserve"> ОСАО Ресо-Гарантия</t>
  </si>
  <si>
    <t>2 шт.</t>
  </si>
  <si>
    <t>ООО ТСГ</t>
  </si>
  <si>
    <t xml:space="preserve">в том числе: </t>
  </si>
  <si>
    <t>ХВС на содержание ОИ МКД</t>
  </si>
  <si>
    <t>3.Коммунальные услуги на ОДН</t>
  </si>
  <si>
    <t>отведение сточных вод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</si>
  <si>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</si>
  <si>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</si>
  <si>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</si>
  <si>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</si>
  <si>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2018году.</t>
  </si>
  <si>
    <t>ремонт канализации в подвале</t>
  </si>
  <si>
    <t>6 п.м</t>
  </si>
  <si>
    <t>Ландшафт</t>
  </si>
  <si>
    <t>реализ. Учетного комплекса эл.энергии</t>
  </si>
  <si>
    <t>компл</t>
  </si>
  <si>
    <t>МУПВ ВПЭС</t>
  </si>
  <si>
    <t>аврийный ремонт машинного отделения</t>
  </si>
  <si>
    <t>78 кв.м</t>
  </si>
  <si>
    <t>аварийный ремонт мягкой кровли</t>
  </si>
  <si>
    <t>65 кв.м</t>
  </si>
  <si>
    <t>итого:</t>
  </si>
  <si>
    <t>эл.энергия на содержание ОИ МКД</t>
  </si>
  <si>
    <t>План по статье "текущий ремонт" на 2019 год</t>
  </si>
  <si>
    <t>Предложение Управляющей компании: частич. Ремонт, фасада, кровли." Проведение необходимых работ возможно за счет дополнительного сбора средств собственниками, на основании решения общего собрания.</t>
  </si>
  <si>
    <t xml:space="preserve">                       Отчет ООО "Управляющей компании Ленинского района"  за 2018 г.</t>
  </si>
  <si>
    <r>
      <t xml:space="preserve">ИСХ  №   </t>
    </r>
    <r>
      <rPr>
        <b/>
        <u/>
        <sz val="9"/>
        <color theme="1"/>
        <rFont val="Calibri"/>
        <family val="2"/>
        <charset val="204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</si>
</sst>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3" fillId="0" borderId="1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9" fillId="2" borderId="9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2" fillId="0" borderId="9" xfId="0" applyFont="1" applyBorder="1" applyAlignment="1"/>
    <xf numFmtId="0" fontId="0" fillId="0" borderId="9" xfId="0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7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12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workbookViewId="0">
      <selection activeCell="J14" sqref="J14"/>
    </sheetView>
  </sheetViews>
  <sheetFormatPr defaultRowHeight="14.4" x14ac:dyDescent="0.3"/>
  <cols>
    <col min="1" max="1" width="4.6640625" customWidth="1"/>
    <col min="2" max="2" width="26.5546875" customWidth="1"/>
    <col min="3" max="3" width="26.88671875" customWidth="1"/>
    <col min="4" max="4" width="27.33203125" customWidth="1"/>
    <col min="5" max="5" width="31.88671875" customWidth="1"/>
  </cols>
  <sheetData>
    <row r="1" spans="1:4" x14ac:dyDescent="0.3">
      <c r="A1" s="2" t="s">
        <v>149</v>
      </c>
      <c r="C1" s="1"/>
    </row>
    <row r="2" spans="1:4" ht="15" customHeight="1" x14ac:dyDescent="0.3">
      <c r="A2" s="2" t="s">
        <v>52</v>
      </c>
      <c r="C2" s="4"/>
    </row>
    <row r="3" spans="1:4" ht="15.6" x14ac:dyDescent="0.3">
      <c r="B3" s="4" t="s">
        <v>9</v>
      </c>
      <c r="C3" s="23" t="s">
        <v>112</v>
      </c>
    </row>
    <row r="4" spans="1:4" ht="14.25" customHeight="1" x14ac:dyDescent="0.3">
      <c r="A4" s="21" t="s">
        <v>150</v>
      </c>
      <c r="C4" s="4"/>
    </row>
    <row r="5" spans="1:4" ht="15" customHeight="1" x14ac:dyDescent="0.3">
      <c r="A5" s="4" t="s">
        <v>7</v>
      </c>
      <c r="C5" s="4"/>
    </row>
    <row r="6" spans="1:4" s="22" customFormat="1" ht="12.75" customHeight="1" x14ac:dyDescent="0.3">
      <c r="A6" s="4" t="s">
        <v>53</v>
      </c>
      <c r="C6" s="20"/>
    </row>
    <row r="7" spans="1:4" s="22" customFormat="1" ht="12.75" customHeight="1" x14ac:dyDescent="0.3">
      <c r="A7" s="5"/>
      <c r="B7"/>
      <c r="C7"/>
      <c r="D7"/>
    </row>
    <row r="8" spans="1:4" s="3" customFormat="1" ht="15" customHeight="1" x14ac:dyDescent="0.3">
      <c r="A8" s="12" t="s">
        <v>0</v>
      </c>
      <c r="B8" s="13" t="s">
        <v>8</v>
      </c>
      <c r="C8" s="26" t="s">
        <v>50</v>
      </c>
      <c r="D8" s="9"/>
    </row>
    <row r="9" spans="1:4" s="3" customFormat="1" ht="12" customHeight="1" x14ac:dyDescent="0.3">
      <c r="A9" s="12" t="s">
        <v>1</v>
      </c>
      <c r="B9" s="13" t="s">
        <v>10</v>
      </c>
      <c r="C9" s="106" t="s">
        <v>11</v>
      </c>
      <c r="D9" s="107"/>
    </row>
    <row r="10" spans="1:4" s="3" customFormat="1" ht="24" customHeight="1" x14ac:dyDescent="0.3">
      <c r="A10" s="12" t="s">
        <v>2</v>
      </c>
      <c r="B10" s="14" t="s">
        <v>12</v>
      </c>
      <c r="C10" s="108" t="s">
        <v>78</v>
      </c>
      <c r="D10" s="109"/>
    </row>
    <row r="11" spans="1:4" s="3" customFormat="1" ht="15" customHeight="1" x14ac:dyDescent="0.3">
      <c r="A11" s="12" t="s">
        <v>3</v>
      </c>
      <c r="B11" s="13" t="s">
        <v>13</v>
      </c>
      <c r="C11" s="106" t="s">
        <v>14</v>
      </c>
      <c r="D11" s="107"/>
    </row>
    <row r="12" spans="1:4" s="3" customFormat="1" ht="17.25" customHeight="1" x14ac:dyDescent="0.3">
      <c r="A12" s="113">
        <v>5</v>
      </c>
      <c r="B12" s="113" t="s">
        <v>91</v>
      </c>
      <c r="C12" s="52" t="s">
        <v>92</v>
      </c>
      <c r="D12" s="53" t="s">
        <v>93</v>
      </c>
    </row>
    <row r="13" spans="1:4" s="3" customFormat="1" ht="14.25" customHeight="1" x14ac:dyDescent="0.3">
      <c r="A13" s="113"/>
      <c r="B13" s="113"/>
      <c r="C13" s="52" t="s">
        <v>94</v>
      </c>
      <c r="D13" s="53" t="s">
        <v>95</v>
      </c>
    </row>
    <row r="14" spans="1:4" s="3" customFormat="1" x14ac:dyDescent="0.3">
      <c r="A14" s="113"/>
      <c r="B14" s="113"/>
      <c r="C14" s="52" t="s">
        <v>96</v>
      </c>
      <c r="D14" s="53" t="s">
        <v>97</v>
      </c>
    </row>
    <row r="15" spans="1:4" s="3" customFormat="1" ht="16.5" customHeight="1" x14ac:dyDescent="0.3">
      <c r="A15" s="113"/>
      <c r="B15" s="113"/>
      <c r="C15" s="52" t="s">
        <v>98</v>
      </c>
      <c r="D15" s="53" t="s">
        <v>99</v>
      </c>
    </row>
    <row r="16" spans="1:4" s="3" customFormat="1" ht="16.5" customHeight="1" x14ac:dyDescent="0.3">
      <c r="A16" s="113"/>
      <c r="B16" s="113"/>
      <c r="C16" s="52" t="s">
        <v>100</v>
      </c>
      <c r="D16" s="53" t="s">
        <v>101</v>
      </c>
    </row>
    <row r="17" spans="1:4" s="5" customFormat="1" ht="15.75" customHeight="1" x14ac:dyDescent="0.3">
      <c r="A17" s="113"/>
      <c r="B17" s="113"/>
      <c r="C17" s="52" t="s">
        <v>102</v>
      </c>
      <c r="D17" s="53" t="s">
        <v>103</v>
      </c>
    </row>
    <row r="18" spans="1:4" s="5" customFormat="1" ht="15.75" customHeight="1" x14ac:dyDescent="0.3">
      <c r="A18" s="113"/>
      <c r="B18" s="113"/>
      <c r="C18" s="54" t="s">
        <v>104</v>
      </c>
      <c r="D18" s="53" t="s">
        <v>105</v>
      </c>
    </row>
    <row r="19" spans="1:4" ht="16.5" customHeight="1" x14ac:dyDescent="0.3">
      <c r="A19" s="12" t="s">
        <v>4</v>
      </c>
      <c r="B19" s="13" t="s">
        <v>15</v>
      </c>
      <c r="C19" s="114" t="s">
        <v>90</v>
      </c>
      <c r="D19" s="115"/>
    </row>
    <row r="20" spans="1:4" s="5" customFormat="1" ht="15.75" customHeight="1" x14ac:dyDescent="0.3">
      <c r="A20" s="12" t="s">
        <v>5</v>
      </c>
      <c r="B20" s="13" t="s">
        <v>16</v>
      </c>
      <c r="C20" s="116" t="s">
        <v>57</v>
      </c>
      <c r="D20" s="117"/>
    </row>
    <row r="21" spans="1:4" s="5" customFormat="1" ht="15" customHeight="1" x14ac:dyDescent="0.3">
      <c r="A21" s="12" t="s">
        <v>6</v>
      </c>
      <c r="B21" s="13" t="s">
        <v>17</v>
      </c>
      <c r="C21" s="108" t="s">
        <v>18</v>
      </c>
      <c r="D21" s="118"/>
    </row>
    <row r="22" spans="1:4" ht="13.5" customHeight="1" x14ac:dyDescent="0.3">
      <c r="A22" s="24"/>
      <c r="B22" s="25"/>
      <c r="C22" s="24"/>
      <c r="D22" s="24"/>
    </row>
    <row r="23" spans="1:4" x14ac:dyDescent="0.3">
      <c r="A23" s="8" t="s">
        <v>19</v>
      </c>
      <c r="B23" s="16"/>
      <c r="C23" s="16"/>
      <c r="D23" s="16"/>
    </row>
    <row r="24" spans="1:4" ht="12.75" customHeight="1" x14ac:dyDescent="0.3">
      <c r="A24" s="15"/>
      <c r="B24" s="16"/>
      <c r="C24" s="16"/>
      <c r="D24" s="16"/>
    </row>
    <row r="25" spans="1:4" ht="21.6" x14ac:dyDescent="0.3">
      <c r="A25" s="6"/>
      <c r="B25" s="17" t="s">
        <v>20</v>
      </c>
      <c r="C25" s="7" t="s">
        <v>21</v>
      </c>
      <c r="D25" s="51" t="s">
        <v>22</v>
      </c>
    </row>
    <row r="26" spans="1:4" ht="30" customHeight="1" x14ac:dyDescent="0.3">
      <c r="A26" s="110" t="s">
        <v>25</v>
      </c>
      <c r="B26" s="111"/>
      <c r="C26" s="111"/>
      <c r="D26" s="112"/>
    </row>
    <row r="27" spans="1:4" ht="12" customHeight="1" x14ac:dyDescent="0.3">
      <c r="A27" s="48"/>
      <c r="B27" s="49"/>
      <c r="C27" s="49"/>
      <c r="D27" s="50"/>
    </row>
    <row r="28" spans="1:4" x14ac:dyDescent="0.3">
      <c r="A28" s="7">
        <v>1</v>
      </c>
      <c r="B28" s="6" t="s">
        <v>108</v>
      </c>
      <c r="C28" s="6" t="s">
        <v>23</v>
      </c>
      <c r="D28" s="6" t="s">
        <v>24</v>
      </c>
    </row>
    <row r="29" spans="1:4" ht="14.25" customHeight="1" x14ac:dyDescent="0.3">
      <c r="A29" s="19" t="s">
        <v>26</v>
      </c>
      <c r="B29" s="18"/>
      <c r="C29" s="18"/>
      <c r="D29" s="18"/>
    </row>
    <row r="30" spans="1:4" ht="13.5" customHeight="1" x14ac:dyDescent="0.3">
      <c r="A30" s="7">
        <v>1</v>
      </c>
      <c r="B30" s="6" t="s">
        <v>109</v>
      </c>
      <c r="C30" s="6" t="s">
        <v>111</v>
      </c>
      <c r="D30" s="10" t="s">
        <v>110</v>
      </c>
    </row>
    <row r="31" spans="1:4" x14ac:dyDescent="0.3">
      <c r="A31" s="19" t="s">
        <v>42</v>
      </c>
      <c r="B31" s="18"/>
      <c r="C31" s="18"/>
      <c r="D31" s="18"/>
    </row>
    <row r="32" spans="1:4" x14ac:dyDescent="0.3">
      <c r="A32" s="19" t="s">
        <v>43</v>
      </c>
      <c r="B32" s="18"/>
      <c r="C32" s="18"/>
      <c r="D32" s="18"/>
    </row>
    <row r="33" spans="1:4" x14ac:dyDescent="0.3">
      <c r="A33" s="7">
        <v>1</v>
      </c>
      <c r="B33" s="6" t="s">
        <v>27</v>
      </c>
      <c r="C33" s="6" t="s">
        <v>114</v>
      </c>
      <c r="D33" s="10" t="s">
        <v>28</v>
      </c>
    </row>
    <row r="34" spans="1:4" x14ac:dyDescent="0.3">
      <c r="A34" s="19" t="s">
        <v>29</v>
      </c>
      <c r="B34" s="18"/>
      <c r="C34" s="18"/>
      <c r="D34" s="18"/>
    </row>
    <row r="35" spans="1:4" x14ac:dyDescent="0.3">
      <c r="A35" s="7">
        <v>1</v>
      </c>
      <c r="B35" s="6" t="s">
        <v>30</v>
      </c>
      <c r="C35" s="6" t="s">
        <v>23</v>
      </c>
      <c r="D35" s="6" t="s">
        <v>31</v>
      </c>
    </row>
    <row r="36" spans="1:4" ht="15" customHeight="1" x14ac:dyDescent="0.3">
      <c r="A36" s="19" t="s">
        <v>32</v>
      </c>
      <c r="B36" s="18"/>
      <c r="C36" s="18"/>
      <c r="D36" s="18"/>
    </row>
    <row r="37" spans="1:4" x14ac:dyDescent="0.3">
      <c r="A37" s="7">
        <v>1</v>
      </c>
      <c r="B37" s="6" t="s">
        <v>33</v>
      </c>
      <c r="C37" s="6" t="s">
        <v>23</v>
      </c>
      <c r="D37" s="6" t="s">
        <v>24</v>
      </c>
    </row>
    <row r="38" spans="1:4" ht="9" customHeight="1" x14ac:dyDescent="0.3">
      <c r="A38" s="27"/>
      <c r="B38" s="11"/>
      <c r="C38" s="11"/>
      <c r="D38" s="11"/>
    </row>
    <row r="39" spans="1:4" x14ac:dyDescent="0.3">
      <c r="A39" s="4" t="s">
        <v>51</v>
      </c>
      <c r="B39" s="18"/>
      <c r="C39" s="18"/>
      <c r="D39" s="18"/>
    </row>
    <row r="40" spans="1:4" ht="15" customHeight="1" x14ac:dyDescent="0.3">
      <c r="A40" s="7">
        <v>1</v>
      </c>
      <c r="B40" s="6" t="s">
        <v>34</v>
      </c>
      <c r="C40" s="103">
        <v>1980</v>
      </c>
      <c r="D40" s="105"/>
    </row>
    <row r="41" spans="1:4" x14ac:dyDescent="0.3">
      <c r="A41" s="7">
        <v>2</v>
      </c>
      <c r="B41" s="6" t="s">
        <v>36</v>
      </c>
      <c r="C41" s="103">
        <v>14</v>
      </c>
      <c r="D41" s="105"/>
    </row>
    <row r="42" spans="1:4" x14ac:dyDescent="0.3">
      <c r="A42" s="7">
        <v>3</v>
      </c>
      <c r="B42" s="6" t="s">
        <v>37</v>
      </c>
      <c r="C42" s="103">
        <v>1</v>
      </c>
      <c r="D42" s="104"/>
    </row>
    <row r="43" spans="1:4" ht="15" customHeight="1" x14ac:dyDescent="0.3">
      <c r="A43" s="7">
        <v>4</v>
      </c>
      <c r="B43" s="6" t="s">
        <v>35</v>
      </c>
      <c r="C43" s="103">
        <v>2</v>
      </c>
      <c r="D43" s="104"/>
    </row>
    <row r="44" spans="1:4" x14ac:dyDescent="0.3">
      <c r="A44" s="7">
        <v>5</v>
      </c>
      <c r="B44" s="6" t="s">
        <v>38</v>
      </c>
      <c r="C44" s="103">
        <v>1</v>
      </c>
      <c r="D44" s="104"/>
    </row>
    <row r="45" spans="1:4" x14ac:dyDescent="0.3">
      <c r="A45" s="7">
        <v>6</v>
      </c>
      <c r="B45" s="6" t="s">
        <v>39</v>
      </c>
      <c r="C45" s="103">
        <v>4560.5</v>
      </c>
      <c r="D45" s="105"/>
    </row>
    <row r="46" spans="1:4" ht="15" customHeight="1" x14ac:dyDescent="0.3">
      <c r="A46" s="7">
        <v>7</v>
      </c>
      <c r="B46" s="6" t="s">
        <v>40</v>
      </c>
      <c r="C46" s="103" t="s">
        <v>79</v>
      </c>
      <c r="D46" s="105"/>
    </row>
    <row r="47" spans="1:4" x14ac:dyDescent="0.3">
      <c r="A47" s="7">
        <v>8</v>
      </c>
      <c r="B47" s="6" t="s">
        <v>41</v>
      </c>
      <c r="C47" s="103">
        <v>1718.1</v>
      </c>
      <c r="D47" s="105"/>
    </row>
    <row r="48" spans="1:4" x14ac:dyDescent="0.3">
      <c r="A48" s="7">
        <v>9</v>
      </c>
      <c r="B48" s="6" t="s">
        <v>115</v>
      </c>
      <c r="C48" s="103">
        <v>193</v>
      </c>
      <c r="D48" s="109"/>
    </row>
    <row r="49" spans="1:4" x14ac:dyDescent="0.3">
      <c r="A49" s="7">
        <v>10</v>
      </c>
      <c r="B49" s="6" t="s">
        <v>77</v>
      </c>
      <c r="C49" s="119" t="s">
        <v>113</v>
      </c>
      <c r="D49" s="105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 xr:uid="{00000000-0004-0000-0000-000000000000}"/>
    <hyperlink ref="C20" r:id="rId2" display="ukl2006@mail.ru" xr:uid="{00000000-0004-0000-0000-000001000000}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1"/>
  <sheetViews>
    <sheetView tabSelected="1" topLeftCell="A62" zoomScale="120" zoomScaleNormal="120" workbookViewId="0">
      <selection sqref="A1:H76"/>
    </sheetView>
  </sheetViews>
  <sheetFormatPr defaultRowHeight="14.4" x14ac:dyDescent="0.3"/>
  <cols>
    <col min="1" max="1" width="15.88671875" customWidth="1"/>
    <col min="2" max="2" width="13.44140625" style="29" customWidth="1"/>
    <col min="3" max="3" width="8.5546875" style="44" customWidth="1"/>
    <col min="4" max="4" width="8.33203125" customWidth="1"/>
    <col min="5" max="5" width="9" customWidth="1"/>
    <col min="6" max="7" width="9.6640625" customWidth="1"/>
    <col min="8" max="8" width="11.109375" customWidth="1"/>
  </cols>
  <sheetData>
    <row r="1" spans="1:26" x14ac:dyDescent="0.3">
      <c r="A1" s="4" t="s">
        <v>117</v>
      </c>
      <c r="B1"/>
      <c r="C1" s="35"/>
      <c r="D1" s="35"/>
      <c r="G1" s="35"/>
      <c r="H1" s="18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6.5" customHeight="1" x14ac:dyDescent="0.3">
      <c r="A2" s="4" t="s">
        <v>130</v>
      </c>
      <c r="B2"/>
      <c r="C2" s="35"/>
      <c r="D2" s="35"/>
      <c r="G2" s="35"/>
      <c r="H2" s="18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29.25" customHeight="1" x14ac:dyDescent="0.3">
      <c r="A3" s="135" t="s">
        <v>131</v>
      </c>
      <c r="B3" s="135"/>
      <c r="C3" s="80"/>
      <c r="D3" s="81">
        <v>-767.73</v>
      </c>
      <c r="E3" s="82"/>
      <c r="F3" s="83"/>
      <c r="G3" s="83"/>
      <c r="H3" s="84"/>
      <c r="I3" s="77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23.25" customHeight="1" x14ac:dyDescent="0.3">
      <c r="A4" s="85" t="s">
        <v>118</v>
      </c>
      <c r="B4" s="85"/>
      <c r="C4" s="80"/>
      <c r="D4" s="81">
        <f>0</f>
        <v>0</v>
      </c>
      <c r="E4" s="82"/>
      <c r="F4" s="83"/>
      <c r="G4" s="83"/>
      <c r="H4" s="86"/>
      <c r="I4" s="77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2.5" customHeight="1" x14ac:dyDescent="0.3">
      <c r="A5" s="85" t="s">
        <v>119</v>
      </c>
      <c r="B5" s="85"/>
      <c r="C5" s="80"/>
      <c r="D5" s="81">
        <v>-767.73</v>
      </c>
      <c r="E5" s="82"/>
      <c r="F5" s="83"/>
      <c r="G5" s="83"/>
      <c r="H5" s="84"/>
      <c r="I5" s="77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5" customHeight="1" x14ac:dyDescent="0.3">
      <c r="A6" s="136" t="s">
        <v>132</v>
      </c>
      <c r="B6" s="137"/>
      <c r="C6" s="137"/>
      <c r="D6" s="137"/>
      <c r="E6" s="137"/>
      <c r="F6" s="137"/>
      <c r="G6" s="137"/>
      <c r="H6" s="138"/>
      <c r="I6" s="77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56.25" customHeight="1" x14ac:dyDescent="0.3">
      <c r="A7" s="139" t="s">
        <v>65</v>
      </c>
      <c r="B7" s="140"/>
      <c r="C7" s="40" t="s">
        <v>66</v>
      </c>
      <c r="D7" s="28" t="s">
        <v>67</v>
      </c>
      <c r="E7" s="28" t="s">
        <v>68</v>
      </c>
      <c r="F7" s="28" t="s">
        <v>69</v>
      </c>
      <c r="G7" s="36" t="s">
        <v>70</v>
      </c>
      <c r="H7" s="28" t="s">
        <v>71</v>
      </c>
      <c r="J7" s="60"/>
    </row>
    <row r="8" spans="1:26" ht="17.25" customHeight="1" x14ac:dyDescent="0.3">
      <c r="A8" s="139" t="s">
        <v>72</v>
      </c>
      <c r="B8" s="122"/>
      <c r="C8" s="41">
        <v>21.13</v>
      </c>
      <c r="D8" s="71">
        <v>-337.7</v>
      </c>
      <c r="E8" s="71">
        <f>E12+E15+E18+E21+E24+E27</f>
        <v>1151.56</v>
      </c>
      <c r="F8" s="71">
        <f>F12+F15+F18+F21+F24+F27</f>
        <v>1140.3600000000001</v>
      </c>
      <c r="G8" s="71">
        <f>F8</f>
        <v>1140.3600000000001</v>
      </c>
      <c r="H8" s="59">
        <f>F8-E8+D8</f>
        <v>-348.89999999999981</v>
      </c>
      <c r="J8" s="60"/>
    </row>
    <row r="9" spans="1:26" x14ac:dyDescent="0.3">
      <c r="A9" s="37" t="s">
        <v>73</v>
      </c>
      <c r="B9" s="38"/>
      <c r="C9" s="42">
        <f>C8-C10</f>
        <v>19.016999999999999</v>
      </c>
      <c r="D9" s="47">
        <f>D8-D10</f>
        <v>-303.93</v>
      </c>
      <c r="E9" s="47">
        <f>E8-E10</f>
        <v>1036.404</v>
      </c>
      <c r="F9" s="47">
        <f>F8-F10</f>
        <v>1026.3240000000001</v>
      </c>
      <c r="G9" s="47">
        <f>G8-G10</f>
        <v>1026.3240000000001</v>
      </c>
      <c r="H9" s="47">
        <f t="shared" ref="H9:H10" si="0">F9-E9+D9</f>
        <v>-314.00999999999993</v>
      </c>
      <c r="J9" s="60"/>
    </row>
    <row r="10" spans="1:26" x14ac:dyDescent="0.3">
      <c r="A10" s="127" t="s">
        <v>74</v>
      </c>
      <c r="B10" s="128"/>
      <c r="C10" s="42">
        <f>C8*10%</f>
        <v>2.113</v>
      </c>
      <c r="D10" s="47">
        <f>D8*10%</f>
        <v>-33.770000000000003</v>
      </c>
      <c r="E10" s="47">
        <f>E8*10%</f>
        <v>115.15600000000001</v>
      </c>
      <c r="F10" s="47">
        <f>F8*10%</f>
        <v>114.03600000000002</v>
      </c>
      <c r="G10" s="47">
        <f>G8*10%</f>
        <v>114.03600000000002</v>
      </c>
      <c r="H10" s="47">
        <f t="shared" si="0"/>
        <v>-34.889999999999993</v>
      </c>
      <c r="J10" s="55"/>
    </row>
    <row r="11" spans="1:26" ht="12.75" customHeight="1" x14ac:dyDescent="0.3">
      <c r="A11" s="120" t="s">
        <v>75</v>
      </c>
      <c r="B11" s="121"/>
      <c r="C11" s="121"/>
      <c r="D11" s="121"/>
      <c r="E11" s="121"/>
      <c r="F11" s="121"/>
      <c r="G11" s="121"/>
      <c r="H11" s="122"/>
      <c r="J11" s="60"/>
    </row>
    <row r="12" spans="1:26" x14ac:dyDescent="0.3">
      <c r="A12" s="123" t="s">
        <v>54</v>
      </c>
      <c r="B12" s="124"/>
      <c r="C12" s="41">
        <v>5.65</v>
      </c>
      <c r="D12" s="75">
        <v>-101.31</v>
      </c>
      <c r="E12" s="75">
        <v>310.39999999999998</v>
      </c>
      <c r="F12" s="75">
        <v>313.02999999999997</v>
      </c>
      <c r="G12" s="75">
        <f>F12</f>
        <v>313.02999999999997</v>
      </c>
      <c r="H12" s="47">
        <f>F12-E12+D12</f>
        <v>-98.68</v>
      </c>
      <c r="J12" s="55"/>
    </row>
    <row r="13" spans="1:26" x14ac:dyDescent="0.3">
      <c r="A13" s="37" t="s">
        <v>73</v>
      </c>
      <c r="B13" s="38"/>
      <c r="C13" s="42">
        <f>C12-C14</f>
        <v>5.085</v>
      </c>
      <c r="D13" s="47">
        <f>D12-D14</f>
        <v>-91.179000000000002</v>
      </c>
      <c r="E13" s="47">
        <f>E12-E14</f>
        <v>279.35999999999996</v>
      </c>
      <c r="F13" s="47">
        <f>F12-F14</f>
        <v>281.72699999999998</v>
      </c>
      <c r="G13" s="47">
        <f>G12-G14</f>
        <v>281.72699999999998</v>
      </c>
      <c r="H13" s="47">
        <f t="shared" ref="H13:H30" si="1">F13-E13+D13</f>
        <v>-88.811999999999983</v>
      </c>
    </row>
    <row r="14" spans="1:26" x14ac:dyDescent="0.3">
      <c r="A14" s="127" t="s">
        <v>74</v>
      </c>
      <c r="B14" s="128"/>
      <c r="C14" s="42">
        <f>C12*10%</f>
        <v>0.56500000000000006</v>
      </c>
      <c r="D14" s="47">
        <f>D12*10%</f>
        <v>-10.131</v>
      </c>
      <c r="E14" s="47">
        <f>E12*10%</f>
        <v>31.04</v>
      </c>
      <c r="F14" s="47">
        <f>F12*10%</f>
        <v>31.302999999999997</v>
      </c>
      <c r="G14" s="47">
        <f>G12*10%</f>
        <v>31.302999999999997</v>
      </c>
      <c r="H14" s="47">
        <f t="shared" si="1"/>
        <v>-9.8680000000000021</v>
      </c>
    </row>
    <row r="15" spans="1:26" ht="23.25" customHeight="1" x14ac:dyDescent="0.3">
      <c r="A15" s="123" t="s">
        <v>44</v>
      </c>
      <c r="B15" s="124"/>
      <c r="C15" s="41">
        <v>3.45</v>
      </c>
      <c r="D15" s="75">
        <v>-60.95</v>
      </c>
      <c r="E15" s="75">
        <v>189.54</v>
      </c>
      <c r="F15" s="75">
        <v>191.14</v>
      </c>
      <c r="G15" s="75">
        <f>F15</f>
        <v>191.14</v>
      </c>
      <c r="H15" s="47">
        <f t="shared" si="1"/>
        <v>-59.350000000000009</v>
      </c>
    </row>
    <row r="16" spans="1:26" x14ac:dyDescent="0.3">
      <c r="A16" s="37" t="s">
        <v>73</v>
      </c>
      <c r="B16" s="38"/>
      <c r="C16" s="42">
        <f>C15-C17</f>
        <v>3.105</v>
      </c>
      <c r="D16" s="47">
        <f>D15-D17</f>
        <v>-54.855000000000004</v>
      </c>
      <c r="E16" s="47">
        <f>E15-E17</f>
        <v>170.58599999999998</v>
      </c>
      <c r="F16" s="47">
        <f>F15-F17</f>
        <v>172.02599999999998</v>
      </c>
      <c r="G16" s="47">
        <f>G15-G17</f>
        <v>172.02599999999998</v>
      </c>
      <c r="H16" s="47">
        <f t="shared" si="1"/>
        <v>-53.415000000000006</v>
      </c>
    </row>
    <row r="17" spans="1:8" ht="15" customHeight="1" x14ac:dyDescent="0.3">
      <c r="A17" s="127" t="s">
        <v>74</v>
      </c>
      <c r="B17" s="128"/>
      <c r="C17" s="42">
        <f>C15*10%</f>
        <v>0.34500000000000003</v>
      </c>
      <c r="D17" s="47">
        <f>D15*10%</f>
        <v>-6.0950000000000006</v>
      </c>
      <c r="E17" s="47">
        <f>E15*10%</f>
        <v>18.954000000000001</v>
      </c>
      <c r="F17" s="47">
        <f>F15*10%</f>
        <v>19.114000000000001</v>
      </c>
      <c r="G17" s="47">
        <f>G15*10%</f>
        <v>19.114000000000001</v>
      </c>
      <c r="H17" s="47">
        <f t="shared" si="1"/>
        <v>-5.9350000000000005</v>
      </c>
    </row>
    <row r="18" spans="1:8" ht="15" customHeight="1" x14ac:dyDescent="0.3">
      <c r="A18" s="123" t="s">
        <v>55</v>
      </c>
      <c r="B18" s="124"/>
      <c r="C18" s="40">
        <v>2.37</v>
      </c>
      <c r="D18" s="75">
        <v>-41.82</v>
      </c>
      <c r="E18" s="75">
        <v>130.19999999999999</v>
      </c>
      <c r="F18" s="75">
        <v>131.31</v>
      </c>
      <c r="G18" s="75">
        <f>F18</f>
        <v>131.31</v>
      </c>
      <c r="H18" s="47">
        <f t="shared" si="1"/>
        <v>-40.709999999999987</v>
      </c>
    </row>
    <row r="19" spans="1:8" ht="15" customHeight="1" x14ac:dyDescent="0.3">
      <c r="A19" s="37" t="s">
        <v>73</v>
      </c>
      <c r="B19" s="38"/>
      <c r="C19" s="42">
        <f>C18-C20</f>
        <v>2.133</v>
      </c>
      <c r="D19" s="47">
        <f>D18-D20</f>
        <v>-37.637999999999998</v>
      </c>
      <c r="E19" s="47">
        <f>E18-E20</f>
        <v>117.17999999999999</v>
      </c>
      <c r="F19" s="47">
        <f>F18-F20</f>
        <v>118.179</v>
      </c>
      <c r="G19" s="47">
        <f>G18-G20</f>
        <v>118.179</v>
      </c>
      <c r="H19" s="47">
        <f t="shared" si="1"/>
        <v>-36.638999999999989</v>
      </c>
    </row>
    <row r="20" spans="1:8" ht="12.75" customHeight="1" x14ac:dyDescent="0.3">
      <c r="A20" s="127" t="s">
        <v>74</v>
      </c>
      <c r="B20" s="128"/>
      <c r="C20" s="42">
        <f>C18*10%</f>
        <v>0.23700000000000002</v>
      </c>
      <c r="D20" s="47">
        <f>D18*10%</f>
        <v>-4.1820000000000004</v>
      </c>
      <c r="E20" s="47">
        <f>E18*10%</f>
        <v>13.02</v>
      </c>
      <c r="F20" s="47">
        <f>F18*10%</f>
        <v>13.131</v>
      </c>
      <c r="G20" s="47">
        <f>G18*10%</f>
        <v>13.131</v>
      </c>
      <c r="H20" s="47">
        <f t="shared" si="1"/>
        <v>-4.0709999999999997</v>
      </c>
    </row>
    <row r="21" spans="1:8" x14ac:dyDescent="0.3">
      <c r="A21" s="123" t="s">
        <v>56</v>
      </c>
      <c r="B21" s="124"/>
      <c r="C21" s="43">
        <v>1.1100000000000001</v>
      </c>
      <c r="D21" s="47">
        <v>-10.41</v>
      </c>
      <c r="E21" s="47">
        <v>60.98</v>
      </c>
      <c r="F21" s="47">
        <v>61.5</v>
      </c>
      <c r="G21" s="47">
        <f>F21</f>
        <v>61.5</v>
      </c>
      <c r="H21" s="47">
        <f t="shared" si="1"/>
        <v>-9.889999999999997</v>
      </c>
    </row>
    <row r="22" spans="1:8" ht="14.25" customHeight="1" x14ac:dyDescent="0.3">
      <c r="A22" s="37" t="s">
        <v>73</v>
      </c>
      <c r="B22" s="38"/>
      <c r="C22" s="42">
        <f>C21-C23</f>
        <v>0.99900000000000011</v>
      </c>
      <c r="D22" s="47">
        <f>D21-D23</f>
        <v>-9.3689999999999998</v>
      </c>
      <c r="E22" s="47">
        <f>E21-E23</f>
        <v>54.881999999999998</v>
      </c>
      <c r="F22" s="47">
        <f>F21-F23</f>
        <v>55.35</v>
      </c>
      <c r="G22" s="47">
        <f>G21-G23</f>
        <v>55.35</v>
      </c>
      <c r="H22" s="47">
        <f t="shared" si="1"/>
        <v>-8.9009999999999962</v>
      </c>
    </row>
    <row r="23" spans="1:8" ht="14.25" customHeight="1" x14ac:dyDescent="0.3">
      <c r="A23" s="127" t="s">
        <v>74</v>
      </c>
      <c r="B23" s="128"/>
      <c r="C23" s="42">
        <f>C21*10%</f>
        <v>0.11100000000000002</v>
      </c>
      <c r="D23" s="47">
        <f>D21*10%</f>
        <v>-1.0410000000000001</v>
      </c>
      <c r="E23" s="47">
        <f>E21*10%</f>
        <v>6.0979999999999999</v>
      </c>
      <c r="F23" s="47">
        <f>F21*10%</f>
        <v>6.15</v>
      </c>
      <c r="G23" s="47">
        <f>G21*10%</f>
        <v>6.15</v>
      </c>
      <c r="H23" s="47">
        <f t="shared" si="1"/>
        <v>-0.98899999999999966</v>
      </c>
    </row>
    <row r="24" spans="1:8" ht="14.25" customHeight="1" x14ac:dyDescent="0.3">
      <c r="A24" s="10" t="s">
        <v>45</v>
      </c>
      <c r="B24" s="39"/>
      <c r="C24" s="43">
        <v>4.3600000000000003</v>
      </c>
      <c r="D24" s="47">
        <v>-64.06</v>
      </c>
      <c r="E24" s="47">
        <v>237.88</v>
      </c>
      <c r="F24" s="47">
        <v>234.62</v>
      </c>
      <c r="G24" s="47">
        <f>F24</f>
        <v>234.62</v>
      </c>
      <c r="H24" s="47">
        <f t="shared" si="1"/>
        <v>-67.319999999999993</v>
      </c>
    </row>
    <row r="25" spans="1:8" ht="14.25" customHeight="1" x14ac:dyDescent="0.3">
      <c r="A25" s="37" t="s">
        <v>73</v>
      </c>
      <c r="B25" s="38"/>
      <c r="C25" s="42">
        <f>C24-C26</f>
        <v>3.9240000000000004</v>
      </c>
      <c r="D25" s="47">
        <f>D24-D26</f>
        <v>-57.654000000000003</v>
      </c>
      <c r="E25" s="47">
        <f>E24-E26</f>
        <v>214.09199999999998</v>
      </c>
      <c r="F25" s="47">
        <f>F24-F26</f>
        <v>211.15800000000002</v>
      </c>
      <c r="G25" s="47">
        <f>G24-G26</f>
        <v>211.15800000000002</v>
      </c>
      <c r="H25" s="47">
        <f t="shared" si="1"/>
        <v>-60.587999999999973</v>
      </c>
    </row>
    <row r="26" spans="1:8" x14ac:dyDescent="0.3">
      <c r="A26" s="127" t="s">
        <v>74</v>
      </c>
      <c r="B26" s="128"/>
      <c r="C26" s="42">
        <f>C24*10%</f>
        <v>0.43600000000000005</v>
      </c>
      <c r="D26" s="47">
        <f>D24*10%</f>
        <v>-6.4060000000000006</v>
      </c>
      <c r="E26" s="47">
        <f>E24*10%</f>
        <v>23.788</v>
      </c>
      <c r="F26" s="47">
        <f>F24*10%</f>
        <v>23.462000000000003</v>
      </c>
      <c r="G26" s="47">
        <f>G24*10%</f>
        <v>23.462000000000003</v>
      </c>
      <c r="H26" s="47">
        <f t="shared" si="1"/>
        <v>-6.7319999999999975</v>
      </c>
    </row>
    <row r="27" spans="1:8" ht="14.25" customHeight="1" x14ac:dyDescent="0.3">
      <c r="A27" s="129" t="s">
        <v>46</v>
      </c>
      <c r="B27" s="130"/>
      <c r="C27" s="133">
        <v>4.1900000000000004</v>
      </c>
      <c r="D27" s="125">
        <v>-43.27</v>
      </c>
      <c r="E27" s="125">
        <v>222.56</v>
      </c>
      <c r="F27" s="125">
        <v>208.76</v>
      </c>
      <c r="G27" s="125">
        <f>F27</f>
        <v>208.76</v>
      </c>
      <c r="H27" s="47">
        <f t="shared" si="1"/>
        <v>-57.070000000000014</v>
      </c>
    </row>
    <row r="28" spans="1:8" ht="0.75" hidden="1" customHeight="1" x14ac:dyDescent="0.3">
      <c r="A28" s="131"/>
      <c r="B28" s="132"/>
      <c r="C28" s="134"/>
      <c r="D28" s="126"/>
      <c r="E28" s="126"/>
      <c r="F28" s="126"/>
      <c r="G28" s="126"/>
      <c r="H28" s="47">
        <f t="shared" si="1"/>
        <v>0</v>
      </c>
    </row>
    <row r="29" spans="1:8" x14ac:dyDescent="0.3">
      <c r="A29" s="37" t="s">
        <v>73</v>
      </c>
      <c r="B29" s="38"/>
      <c r="C29" s="42">
        <f>C27-C30</f>
        <v>3.7710000000000004</v>
      </c>
      <c r="D29" s="47">
        <f>D27-D30</f>
        <v>-38.943000000000005</v>
      </c>
      <c r="E29" s="47">
        <f>E27-E30</f>
        <v>200.3</v>
      </c>
      <c r="F29" s="47">
        <f>F27-F30</f>
        <v>187.88</v>
      </c>
      <c r="G29" s="47">
        <f>G27-G30</f>
        <v>187.88399999999999</v>
      </c>
      <c r="H29" s="47">
        <f t="shared" si="1"/>
        <v>-51.363000000000021</v>
      </c>
    </row>
    <row r="30" spans="1:8" x14ac:dyDescent="0.3">
      <c r="A30" s="127" t="s">
        <v>74</v>
      </c>
      <c r="B30" s="128"/>
      <c r="C30" s="42">
        <f>C27*10%</f>
        <v>0.41900000000000004</v>
      </c>
      <c r="D30" s="47">
        <f>D27*10%</f>
        <v>-4.3270000000000008</v>
      </c>
      <c r="E30" s="47">
        <v>22.26</v>
      </c>
      <c r="F30" s="47">
        <v>20.88</v>
      </c>
      <c r="G30" s="47">
        <f>G27*10%</f>
        <v>20.876000000000001</v>
      </c>
      <c r="H30" s="47">
        <f t="shared" si="1"/>
        <v>-5.7070000000000034</v>
      </c>
    </row>
    <row r="31" spans="1:8" s="93" customFormat="1" ht="9.75" customHeight="1" x14ac:dyDescent="0.3">
      <c r="A31" s="87"/>
      <c r="B31" s="88"/>
      <c r="C31" s="89"/>
      <c r="D31" s="90"/>
      <c r="E31" s="89"/>
      <c r="F31" s="89"/>
      <c r="G31" s="91"/>
      <c r="H31" s="92"/>
    </row>
    <row r="32" spans="1:8" ht="14.25" customHeight="1" x14ac:dyDescent="0.3">
      <c r="A32" s="139" t="s">
        <v>47</v>
      </c>
      <c r="B32" s="122"/>
      <c r="C32" s="43">
        <v>7.8</v>
      </c>
      <c r="D32" s="59">
        <v>-397.5</v>
      </c>
      <c r="E32" s="59">
        <v>424.93</v>
      </c>
      <c r="F32" s="59">
        <v>421.2</v>
      </c>
      <c r="G32" s="73">
        <f>G33+G34</f>
        <v>196.71</v>
      </c>
      <c r="H32" s="59">
        <f>F32-E32-G32+D32+F32</f>
        <v>-176.74000000000007</v>
      </c>
    </row>
    <row r="33" spans="1:10" ht="15" customHeight="1" x14ac:dyDescent="0.3">
      <c r="A33" s="37" t="s">
        <v>76</v>
      </c>
      <c r="B33" s="38"/>
      <c r="C33" s="42">
        <f>C32-C34</f>
        <v>7.02</v>
      </c>
      <c r="D33" s="47">
        <v>-392.06</v>
      </c>
      <c r="E33" s="47">
        <f>E32-E34</f>
        <v>382.43700000000001</v>
      </c>
      <c r="F33" s="47">
        <f>F32-F34</f>
        <v>379.08</v>
      </c>
      <c r="G33" s="74">
        <f>G55</f>
        <v>154.59</v>
      </c>
      <c r="H33" s="47">
        <f t="shared" ref="H33:H34" si="2">F33-E33-G33+D33+F33</f>
        <v>-170.92700000000008</v>
      </c>
      <c r="J33" s="55"/>
    </row>
    <row r="34" spans="1:10" ht="12.75" customHeight="1" x14ac:dyDescent="0.3">
      <c r="A34" s="127" t="s">
        <v>74</v>
      </c>
      <c r="B34" s="128"/>
      <c r="C34" s="42">
        <f>C32*10%</f>
        <v>0.78</v>
      </c>
      <c r="D34" s="47">
        <v>-5.44</v>
      </c>
      <c r="E34" s="47">
        <f>E32*10%</f>
        <v>42.493000000000002</v>
      </c>
      <c r="F34" s="47">
        <f>F32*10%</f>
        <v>42.120000000000005</v>
      </c>
      <c r="G34" s="47">
        <v>42.12</v>
      </c>
      <c r="H34" s="47">
        <f t="shared" si="2"/>
        <v>-5.8129999999999882</v>
      </c>
    </row>
    <row r="35" spans="1:10" ht="12.75" customHeight="1" x14ac:dyDescent="0.3">
      <c r="A35" s="101"/>
      <c r="B35" s="102"/>
      <c r="C35" s="42"/>
      <c r="D35" s="47"/>
      <c r="E35" s="47"/>
      <c r="F35" s="47"/>
      <c r="G35" s="99"/>
      <c r="H35" s="47"/>
    </row>
    <row r="36" spans="1:10" s="4" customFormat="1" ht="12.75" customHeight="1" x14ac:dyDescent="0.3">
      <c r="A36" s="153" t="s">
        <v>128</v>
      </c>
      <c r="B36" s="154"/>
      <c r="C36" s="43"/>
      <c r="D36" s="59">
        <v>-32.53</v>
      </c>
      <c r="E36" s="59">
        <f>E38+E39+E40+E41</f>
        <v>147.35</v>
      </c>
      <c r="F36" s="59">
        <f>F38+F39+F40+F41</f>
        <v>145.68</v>
      </c>
      <c r="G36" s="73">
        <v>145.68</v>
      </c>
      <c r="H36" s="59">
        <f>F36-E36-G36+D36+F36</f>
        <v>-34.199999999999989</v>
      </c>
    </row>
    <row r="37" spans="1:10" ht="12.75" customHeight="1" x14ac:dyDescent="0.3">
      <c r="A37" s="37" t="s">
        <v>126</v>
      </c>
      <c r="B37" s="100"/>
      <c r="C37" s="42"/>
      <c r="D37" s="47"/>
      <c r="E37" s="47"/>
      <c r="F37" s="47"/>
      <c r="G37" s="99"/>
      <c r="H37" s="47"/>
    </row>
    <row r="38" spans="1:10" ht="12.75" customHeight="1" x14ac:dyDescent="0.3">
      <c r="A38" s="155" t="s">
        <v>127</v>
      </c>
      <c r="B38" s="156"/>
      <c r="C38" s="42"/>
      <c r="D38" s="47">
        <v>-1.05</v>
      </c>
      <c r="E38" s="47">
        <v>5.41</v>
      </c>
      <c r="F38" s="47">
        <v>5.28</v>
      </c>
      <c r="G38" s="47">
        <v>5.28</v>
      </c>
      <c r="H38" s="47">
        <f t="shared" ref="H38:H41" si="3">F38-E38-G38+D38+F38</f>
        <v>-1.1799999999999997</v>
      </c>
    </row>
    <row r="39" spans="1:10" ht="12.75" customHeight="1" x14ac:dyDescent="0.3">
      <c r="A39" s="155" t="s">
        <v>127</v>
      </c>
      <c r="B39" s="156"/>
      <c r="C39" s="42"/>
      <c r="D39" s="47">
        <v>-6.6</v>
      </c>
      <c r="E39" s="47">
        <v>27.4</v>
      </c>
      <c r="F39" s="47">
        <v>27.3</v>
      </c>
      <c r="G39" s="47">
        <v>27.3</v>
      </c>
      <c r="H39" s="47">
        <f t="shared" si="3"/>
        <v>-6.6999999999999993</v>
      </c>
    </row>
    <row r="40" spans="1:10" ht="12.75" customHeight="1" x14ac:dyDescent="0.3">
      <c r="A40" s="155" t="s">
        <v>146</v>
      </c>
      <c r="B40" s="156"/>
      <c r="C40" s="42"/>
      <c r="D40" s="47">
        <v>-24.34</v>
      </c>
      <c r="E40" s="47">
        <v>109.37</v>
      </c>
      <c r="F40" s="47">
        <v>108.29</v>
      </c>
      <c r="G40" s="47">
        <v>108.29</v>
      </c>
      <c r="H40" s="47">
        <f t="shared" si="3"/>
        <v>-25.42</v>
      </c>
    </row>
    <row r="41" spans="1:10" ht="12.75" customHeight="1" x14ac:dyDescent="0.3">
      <c r="A41" s="155" t="s">
        <v>129</v>
      </c>
      <c r="B41" s="156"/>
      <c r="C41" s="42"/>
      <c r="D41" s="47">
        <v>-0.54</v>
      </c>
      <c r="E41" s="47">
        <v>5.17</v>
      </c>
      <c r="F41" s="47">
        <v>4.8099999999999996</v>
      </c>
      <c r="G41" s="47">
        <v>4.8099999999999996</v>
      </c>
      <c r="H41" s="47">
        <f t="shared" si="3"/>
        <v>-0.90000000000000036</v>
      </c>
    </row>
    <row r="42" spans="1:10" ht="20.25" customHeight="1" x14ac:dyDescent="0.3">
      <c r="A42" s="94" t="s">
        <v>116</v>
      </c>
      <c r="B42" s="95"/>
      <c r="C42" s="83"/>
      <c r="D42" s="96"/>
      <c r="E42" s="83">
        <f>E8+E32+E36</f>
        <v>1723.84</v>
      </c>
      <c r="F42" s="83">
        <f t="shared" ref="F42:G42" si="4">F8+F32+F36</f>
        <v>1707.2400000000002</v>
      </c>
      <c r="G42" s="83">
        <f t="shared" si="4"/>
        <v>1482.7500000000002</v>
      </c>
      <c r="H42" s="82"/>
    </row>
    <row r="43" spans="1:10" ht="22.5" customHeight="1" x14ac:dyDescent="0.3">
      <c r="A43" s="97" t="s">
        <v>120</v>
      </c>
      <c r="B43" s="98"/>
      <c r="C43" s="83"/>
      <c r="D43" s="82">
        <v>-767.73</v>
      </c>
      <c r="E43" s="83"/>
      <c r="F43" s="83"/>
      <c r="G43" s="83"/>
      <c r="H43" s="81">
        <f>F42-E42+D43+F42-G42</f>
        <v>-559.83999999999969</v>
      </c>
      <c r="J43" s="55"/>
    </row>
    <row r="44" spans="1:10" ht="21" customHeight="1" x14ac:dyDescent="0.3">
      <c r="A44" s="135" t="s">
        <v>133</v>
      </c>
      <c r="B44" s="135"/>
      <c r="C44" s="80"/>
      <c r="D44" s="81"/>
      <c r="E44" s="82"/>
      <c r="F44" s="83"/>
      <c r="G44" s="83"/>
      <c r="H44" s="81">
        <f>H45+H46</f>
        <v>-559.83999999999992</v>
      </c>
      <c r="J44" s="60"/>
    </row>
    <row r="45" spans="1:10" ht="24.75" customHeight="1" x14ac:dyDescent="0.3">
      <c r="A45" s="85" t="s">
        <v>118</v>
      </c>
      <c r="B45" s="85"/>
      <c r="C45" s="80"/>
      <c r="D45" s="81"/>
      <c r="E45" s="82"/>
      <c r="F45" s="83"/>
      <c r="G45" s="83"/>
      <c r="H45" s="80">
        <f>0</f>
        <v>0</v>
      </c>
      <c r="J45" s="60"/>
    </row>
    <row r="46" spans="1:10" ht="23.25" customHeight="1" x14ac:dyDescent="0.3">
      <c r="A46" s="85" t="s">
        <v>119</v>
      </c>
      <c r="B46" s="85"/>
      <c r="C46" s="80"/>
      <c r="D46" s="80"/>
      <c r="E46" s="82"/>
      <c r="F46" s="83"/>
      <c r="G46" s="83"/>
      <c r="H46" s="81">
        <f>H8+H32+H36</f>
        <v>-559.83999999999992</v>
      </c>
    </row>
    <row r="47" spans="1:10" ht="24.75" customHeight="1" x14ac:dyDescent="0.3">
      <c r="A47" s="144"/>
      <c r="B47" s="145"/>
      <c r="C47" s="145"/>
      <c r="D47" s="145"/>
      <c r="E47" s="145"/>
      <c r="F47" s="145"/>
      <c r="G47" s="145"/>
      <c r="H47" s="145"/>
    </row>
    <row r="48" spans="1:10" ht="27" customHeight="1" x14ac:dyDescent="0.3">
      <c r="A48" s="20" t="s">
        <v>134</v>
      </c>
      <c r="D48" s="22"/>
      <c r="E48" s="22"/>
      <c r="F48" s="22"/>
      <c r="G48" s="22"/>
    </row>
    <row r="49" spans="1:26" ht="18.75" customHeight="1" x14ac:dyDescent="0.3">
      <c r="A49" s="146" t="s">
        <v>58</v>
      </c>
      <c r="B49" s="128"/>
      <c r="C49" s="128"/>
      <c r="D49" s="109"/>
      <c r="E49" s="30" t="s">
        <v>59</v>
      </c>
      <c r="F49" s="30" t="s">
        <v>60</v>
      </c>
      <c r="G49" s="30" t="s">
        <v>61</v>
      </c>
      <c r="H49" s="6" t="s">
        <v>121</v>
      </c>
    </row>
    <row r="50" spans="1:26" ht="23.25" customHeight="1" x14ac:dyDescent="0.3">
      <c r="A50" s="148" t="s">
        <v>122</v>
      </c>
      <c r="B50" s="149"/>
      <c r="C50" s="149"/>
      <c r="D50" s="150"/>
      <c r="E50" s="31" t="s">
        <v>106</v>
      </c>
      <c r="F50" s="30" t="s">
        <v>124</v>
      </c>
      <c r="G50" s="32">
        <v>1.22</v>
      </c>
      <c r="H50" s="79" t="s">
        <v>123</v>
      </c>
    </row>
    <row r="51" spans="1:26" ht="17.25" customHeight="1" x14ac:dyDescent="0.3">
      <c r="A51" s="148" t="s">
        <v>135</v>
      </c>
      <c r="B51" s="149"/>
      <c r="C51" s="149"/>
      <c r="D51" s="150"/>
      <c r="E51" s="31">
        <v>43191</v>
      </c>
      <c r="F51" s="30" t="s">
        <v>136</v>
      </c>
      <c r="G51" s="32">
        <v>7.13</v>
      </c>
      <c r="H51" s="6" t="s">
        <v>137</v>
      </c>
    </row>
    <row r="52" spans="1:26" ht="16.5" customHeight="1" x14ac:dyDescent="0.3">
      <c r="A52" s="148" t="s">
        <v>138</v>
      </c>
      <c r="B52" s="149"/>
      <c r="C52" s="149"/>
      <c r="D52" s="150"/>
      <c r="E52" s="31">
        <v>43221</v>
      </c>
      <c r="F52" s="30" t="s">
        <v>139</v>
      </c>
      <c r="G52" s="32">
        <v>13.55</v>
      </c>
      <c r="H52" s="6" t="s">
        <v>140</v>
      </c>
    </row>
    <row r="53" spans="1:26" ht="15" customHeight="1" x14ac:dyDescent="0.3">
      <c r="A53" s="157" t="s">
        <v>141</v>
      </c>
      <c r="B53" s="121"/>
      <c r="C53" s="121"/>
      <c r="D53" s="122"/>
      <c r="E53" s="31">
        <v>43282</v>
      </c>
      <c r="F53" s="30" t="s">
        <v>142</v>
      </c>
      <c r="G53" s="32">
        <v>65.22</v>
      </c>
      <c r="H53" s="6" t="s">
        <v>125</v>
      </c>
    </row>
    <row r="54" spans="1:26" ht="15" customHeight="1" x14ac:dyDescent="0.3">
      <c r="A54" s="157" t="s">
        <v>143</v>
      </c>
      <c r="B54" s="158"/>
      <c r="C54" s="158"/>
      <c r="D54" s="159"/>
      <c r="E54" s="31">
        <v>43313</v>
      </c>
      <c r="F54" s="30" t="s">
        <v>144</v>
      </c>
      <c r="G54" s="32">
        <v>67.47</v>
      </c>
      <c r="H54" s="6" t="s">
        <v>125</v>
      </c>
    </row>
    <row r="55" spans="1:26" ht="15" customHeight="1" x14ac:dyDescent="0.3">
      <c r="A55" s="160" t="s">
        <v>145</v>
      </c>
      <c r="B55" s="121"/>
      <c r="C55" s="121"/>
      <c r="D55" s="122"/>
      <c r="E55" s="56"/>
      <c r="F55" s="57"/>
      <c r="G55" s="58">
        <f>SUM(G50:G54)</f>
        <v>154.59</v>
      </c>
      <c r="H55" s="78"/>
    </row>
    <row r="56" spans="1:26" ht="16.5" customHeight="1" x14ac:dyDescent="0.3">
      <c r="A56" s="151"/>
      <c r="B56" s="152"/>
      <c r="C56" s="152"/>
      <c r="D56" s="152"/>
      <c r="E56" s="152"/>
      <c r="F56" s="152"/>
      <c r="G56" s="152"/>
      <c r="H56" s="152"/>
    </row>
    <row r="57" spans="1:26" ht="12.75" customHeight="1" x14ac:dyDescent="0.3">
      <c r="A57" s="20" t="s">
        <v>48</v>
      </c>
      <c r="D57" s="22"/>
      <c r="E57" s="22"/>
      <c r="F57" s="22"/>
      <c r="G57" s="22"/>
    </row>
    <row r="58" spans="1:26" ht="12.75" customHeight="1" x14ac:dyDescent="0.3">
      <c r="A58" s="20" t="s">
        <v>49</v>
      </c>
      <c r="D58" s="22"/>
      <c r="E58" s="22"/>
      <c r="F58" s="22"/>
      <c r="G58" s="22"/>
      <c r="I58" s="4"/>
      <c r="J58" s="4"/>
    </row>
    <row r="59" spans="1:26" ht="41.4" x14ac:dyDescent="0.3">
      <c r="A59" s="146" t="s">
        <v>63</v>
      </c>
      <c r="B59" s="128"/>
      <c r="C59" s="128"/>
      <c r="D59" s="128"/>
      <c r="E59" s="109"/>
      <c r="F59" s="34" t="s">
        <v>60</v>
      </c>
      <c r="G59" s="33" t="s">
        <v>62</v>
      </c>
    </row>
    <row r="60" spans="1:26" ht="25.5" customHeight="1" x14ac:dyDescent="0.3">
      <c r="A60" s="147" t="s">
        <v>64</v>
      </c>
      <c r="B60" s="121"/>
      <c r="C60" s="121"/>
      <c r="D60" s="121"/>
      <c r="E60" s="122"/>
      <c r="F60" s="30" t="s">
        <v>79</v>
      </c>
      <c r="G60" s="72">
        <v>0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3">
      <c r="A61" s="22"/>
      <c r="D61" s="22"/>
      <c r="E61" s="22"/>
      <c r="F61" s="22"/>
      <c r="G61" s="22"/>
    </row>
    <row r="62" spans="1:26" ht="27" customHeight="1" x14ac:dyDescent="0.3">
      <c r="A62" s="65"/>
      <c r="B62" s="66"/>
      <c r="C62" s="67"/>
      <c r="D62" s="66"/>
      <c r="E62" s="68"/>
      <c r="F62" s="69"/>
      <c r="G62" s="70"/>
      <c r="I62" s="60"/>
      <c r="J62" s="60"/>
    </row>
    <row r="63" spans="1:26" x14ac:dyDescent="0.3">
      <c r="A63" s="20" t="s">
        <v>107</v>
      </c>
      <c r="E63" s="35"/>
      <c r="F63" s="62"/>
      <c r="G63" s="35"/>
    </row>
    <row r="64" spans="1:26" ht="15" customHeight="1" x14ac:dyDescent="0.3">
      <c r="A64" s="20" t="s">
        <v>147</v>
      </c>
      <c r="B64" s="63"/>
      <c r="C64" s="64"/>
      <c r="D64" s="20"/>
      <c r="E64" s="35"/>
      <c r="F64" s="62"/>
      <c r="G64" s="35"/>
    </row>
    <row r="65" spans="1:9" ht="52.5" customHeight="1" x14ac:dyDescent="0.3">
      <c r="A65" s="141" t="s">
        <v>148</v>
      </c>
      <c r="B65" s="142"/>
      <c r="C65" s="142"/>
      <c r="D65" s="142"/>
      <c r="E65" s="142"/>
      <c r="F65" s="142"/>
      <c r="G65" s="142"/>
      <c r="H65" s="143"/>
      <c r="I65" s="60"/>
    </row>
    <row r="66" spans="1:9" s="4" customFormat="1" x14ac:dyDescent="0.3">
      <c r="A66"/>
      <c r="B66" s="29"/>
      <c r="C66" s="44"/>
      <c r="D66"/>
      <c r="E66"/>
      <c r="F66"/>
      <c r="G66"/>
      <c r="H66"/>
    </row>
    <row r="67" spans="1:9" s="4" customFormat="1" x14ac:dyDescent="0.3">
      <c r="A67"/>
      <c r="B67" s="29"/>
      <c r="C67" s="44"/>
      <c r="D67"/>
      <c r="E67"/>
      <c r="F67"/>
      <c r="G67"/>
      <c r="H67"/>
    </row>
    <row r="68" spans="1:9" s="4" customFormat="1" x14ac:dyDescent="0.3">
      <c r="A68"/>
      <c r="B68" s="29"/>
      <c r="C68" s="44"/>
      <c r="D68"/>
      <c r="E68"/>
      <c r="F68"/>
      <c r="G68"/>
      <c r="H68"/>
    </row>
    <row r="69" spans="1:9" x14ac:dyDescent="0.3">
      <c r="A69" s="4" t="s">
        <v>80</v>
      </c>
      <c r="B69" s="45"/>
      <c r="C69" s="46"/>
      <c r="D69" s="4"/>
      <c r="E69" s="4" t="s">
        <v>81</v>
      </c>
      <c r="F69" s="4"/>
    </row>
    <row r="70" spans="1:9" x14ac:dyDescent="0.3">
      <c r="A70" s="4" t="s">
        <v>82</v>
      </c>
      <c r="B70" s="45"/>
      <c r="C70" s="46"/>
      <c r="D70" s="4"/>
      <c r="E70" s="4"/>
      <c r="F70" s="4"/>
    </row>
    <row r="71" spans="1:9" ht="23.25" customHeight="1" x14ac:dyDescent="0.3">
      <c r="A71" s="4" t="s">
        <v>83</v>
      </c>
      <c r="B71" s="45"/>
      <c r="C71" s="46"/>
      <c r="D71" s="4"/>
      <c r="E71" s="4"/>
      <c r="F71" s="4"/>
    </row>
    <row r="73" spans="1:9" x14ac:dyDescent="0.3">
      <c r="A73" s="22" t="s">
        <v>84</v>
      </c>
      <c r="B73" s="61"/>
    </row>
    <row r="74" spans="1:9" s="4" customFormat="1" x14ac:dyDescent="0.3">
      <c r="A74" s="22" t="s">
        <v>85</v>
      </c>
      <c r="B74" s="61"/>
      <c r="C74" s="44" t="s">
        <v>24</v>
      </c>
      <c r="D74"/>
      <c r="E74"/>
      <c r="F74"/>
      <c r="G74"/>
      <c r="H74"/>
    </row>
    <row r="75" spans="1:9" x14ac:dyDescent="0.3">
      <c r="A75" s="22" t="s">
        <v>86</v>
      </c>
      <c r="B75" s="61"/>
      <c r="C75" s="44" t="s">
        <v>87</v>
      </c>
    </row>
    <row r="76" spans="1:9" ht="24.75" customHeight="1" x14ac:dyDescent="0.3">
      <c r="A76" s="22" t="s">
        <v>88</v>
      </c>
      <c r="B76" s="61"/>
      <c r="C76" s="44" t="s">
        <v>89</v>
      </c>
    </row>
    <row r="78" spans="1:9" ht="13.5" customHeight="1" x14ac:dyDescent="0.3"/>
    <row r="81" ht="40.5" customHeight="1" x14ac:dyDescent="0.3"/>
  </sheetData>
  <mergeCells count="42">
    <mergeCell ref="A55:D55"/>
    <mergeCell ref="A40:B40"/>
    <mergeCell ref="A41:B41"/>
    <mergeCell ref="A44:B44"/>
    <mergeCell ref="A53:D53"/>
    <mergeCell ref="A65:H65"/>
    <mergeCell ref="A30:B30"/>
    <mergeCell ref="A32:B32"/>
    <mergeCell ref="A34:B34"/>
    <mergeCell ref="A47:H47"/>
    <mergeCell ref="A59:E59"/>
    <mergeCell ref="A60:E60"/>
    <mergeCell ref="A49:D49"/>
    <mergeCell ref="A50:D50"/>
    <mergeCell ref="A51:D51"/>
    <mergeCell ref="A52:D52"/>
    <mergeCell ref="A56:H56"/>
    <mergeCell ref="A36:B36"/>
    <mergeCell ref="A38:B38"/>
    <mergeCell ref="A39:B39"/>
    <mergeCell ref="A54:D54"/>
    <mergeCell ref="A3:B3"/>
    <mergeCell ref="A6:H6"/>
    <mergeCell ref="A7:B7"/>
    <mergeCell ref="A8:B8"/>
    <mergeCell ref="A10:B10"/>
    <mergeCell ref="A11:H11"/>
    <mergeCell ref="A12:B12"/>
    <mergeCell ref="F27:F28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User</cp:lastModifiedBy>
  <cp:lastPrinted>2020-03-11T00:12:19Z</cp:lastPrinted>
  <dcterms:created xsi:type="dcterms:W3CDTF">2013-02-18T04:38:06Z</dcterms:created>
  <dcterms:modified xsi:type="dcterms:W3CDTF">2020-03-11T00:12:22Z</dcterms:modified>
</cp:coreProperties>
</file>