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8" l="1"/>
  <c r="G48" i="8"/>
  <c r="F48" i="8"/>
  <c r="E48" i="8"/>
  <c r="F45" i="8"/>
  <c r="H51" i="8"/>
  <c r="H52" i="8"/>
  <c r="H53" i="8"/>
  <c r="G64" i="8" l="1"/>
  <c r="F8" i="8"/>
  <c r="G8" i="8"/>
  <c r="G32" i="8"/>
  <c r="G31" i="8"/>
  <c r="G45" i="8"/>
  <c r="G43" i="8"/>
  <c r="H43" i="8"/>
  <c r="H46" i="8"/>
  <c r="E8" i="8"/>
  <c r="H8" i="8"/>
  <c r="F33" i="8"/>
  <c r="G33" i="8"/>
  <c r="H31" i="8"/>
  <c r="F35" i="8"/>
  <c r="E35" i="8"/>
  <c r="G37" i="8"/>
  <c r="G38" i="8"/>
  <c r="G39" i="8"/>
  <c r="G40" i="8"/>
  <c r="G35" i="8"/>
  <c r="H35" i="8"/>
  <c r="F44" i="8"/>
  <c r="E45" i="8"/>
  <c r="E44" i="8"/>
  <c r="H44" i="8"/>
  <c r="H45" i="8"/>
  <c r="G12" i="8"/>
  <c r="G15" i="8"/>
  <c r="G18" i="8"/>
  <c r="G21" i="8"/>
  <c r="G24" i="8"/>
  <c r="G27" i="8"/>
  <c r="G41" i="8"/>
  <c r="F23" i="8"/>
  <c r="F22" i="8"/>
  <c r="D50" i="8"/>
  <c r="E33" i="8"/>
  <c r="H33" i="8"/>
  <c r="E32" i="8"/>
  <c r="F32" i="8"/>
  <c r="H32" i="8"/>
  <c r="D10" i="8"/>
  <c r="D9" i="8"/>
  <c r="C8" i="8"/>
  <c r="C29" i="8"/>
  <c r="C28" i="8"/>
  <c r="C33" i="8"/>
  <c r="C32" i="8"/>
  <c r="C26" i="8"/>
  <c r="C25" i="8"/>
  <c r="C23" i="8"/>
  <c r="C22" i="8"/>
  <c r="C20" i="8"/>
  <c r="C19" i="8"/>
  <c r="C17" i="8"/>
  <c r="C16" i="8"/>
  <c r="C14" i="8"/>
  <c r="C13" i="8"/>
  <c r="C10" i="8"/>
  <c r="H40" i="8"/>
  <c r="H39" i="8"/>
  <c r="H38" i="8"/>
  <c r="H37" i="8"/>
  <c r="F41" i="8"/>
  <c r="E41" i="8"/>
  <c r="G49" i="8"/>
  <c r="F49" i="8"/>
  <c r="H50" i="8"/>
  <c r="F47" i="8"/>
  <c r="E47" i="8"/>
  <c r="H47" i="8"/>
  <c r="G29" i="8"/>
  <c r="G28" i="8"/>
  <c r="G26" i="8"/>
  <c r="G25" i="8"/>
  <c r="G23" i="8"/>
  <c r="G22" i="8"/>
  <c r="G20" i="8"/>
  <c r="G19" i="8"/>
  <c r="G17" i="8"/>
  <c r="G16" i="8"/>
  <c r="G14" i="8"/>
  <c r="G13" i="8"/>
  <c r="G10" i="8"/>
  <c r="G9" i="8"/>
  <c r="F29" i="8"/>
  <c r="E29" i="8"/>
  <c r="D29" i="8"/>
  <c r="H29" i="8"/>
  <c r="F28" i="8"/>
  <c r="E28" i="8"/>
  <c r="D28" i="8"/>
  <c r="H28" i="8"/>
  <c r="H27" i="8"/>
  <c r="F26" i="8"/>
  <c r="E26" i="8"/>
  <c r="D26" i="8"/>
  <c r="H26" i="8"/>
  <c r="F25" i="8"/>
  <c r="E25" i="8"/>
  <c r="D25" i="8"/>
  <c r="H25" i="8"/>
  <c r="H24" i="8"/>
  <c r="E23" i="8"/>
  <c r="D23" i="8"/>
  <c r="H23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E14" i="8"/>
  <c r="F14" i="8"/>
  <c r="D14" i="8"/>
  <c r="H14" i="8"/>
  <c r="E13" i="8"/>
  <c r="F13" i="8"/>
  <c r="D13" i="8"/>
  <c r="H13" i="8"/>
  <c r="H12" i="8"/>
  <c r="F10" i="8"/>
  <c r="E10" i="8"/>
  <c r="H10" i="8"/>
  <c r="F9" i="8"/>
  <c r="E9" i="8"/>
  <c r="H9" i="8"/>
  <c r="C9" i="8"/>
</calcChain>
</file>

<file path=xl/sharedStrings.xml><?xml version="1.0" encoding="utf-8"?>
<sst xmlns="http://schemas.openxmlformats.org/spreadsheetml/2006/main" count="187" uniqueCount="163">
  <si>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</si>
  <si>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</si>
  <si>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</si>
  <si>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</si>
  <si>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</si>
  <si>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</si>
  <si>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</si>
  <si>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</si>
  <si>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</si>
  <si>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</si>
  <si>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</si>
  <si>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</si>
  <si>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</si>
  <si>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</si>
  <si>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</si>
  <si>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</si>
  <si>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</si>
  <si>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</si>
  <si>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</si>
  <si>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</si>
  <si>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</si>
  <si>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</si>
  <si>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</si>
  <si>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</si>
  <si>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</si>
  <si>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</si>
  <si>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</si>
  <si>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</si>
  <si>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</si>
  <si>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</si>
  <si>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</si>
  <si>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</si>
  <si>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</si>
  <si>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</si>
  <si>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</si>
  <si>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</si>
  <si>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</si>
  <si>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</si>
  <si>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</si>
  <si>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</si>
  <si>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</si>
  <si>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</si>
  <si>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</si>
  <si>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</si>
  <si>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</si>
  <si>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</si>
  <si>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</si>
  <si>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</si>
  <si>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</si>
  <si>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</si>
  <si>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</si>
  <si>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</si>
  <si>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</si>
  <si>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</si>
  <si>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</si>
  <si>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</si>
  <si>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</si>
  <si>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</si>
  <si>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</si>
  <si>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</si>
  <si>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</si>
  <si>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</si>
  <si>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</si>
  <si>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</si>
  <si>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</si>
  <si>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</si>
  <si>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</si>
  <si>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</si>
  <si>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</si>
  <si>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</si>
  <si>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</si>
  <si>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</si>
  <si>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</si>
  <si>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</si>
  <si>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</si>
  <si>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</si>
  <si>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</si>
  <si>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</si>
  <si>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</si>
  <si>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</si>
  <si>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</si>
  <si>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</si>
  <si>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</si>
  <si>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</si>
  <si>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</si>
  <si>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</si>
  <si>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</si>
  <si>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</si>
  <si>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</si>
  <si>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</si>
  <si>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</si>
  <si>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</si>
  <si>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</si>
  <si>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</si>
  <si>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</si>
  <si>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</si>
  <si>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</si>
  <si>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</si>
  <si>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ООО " Территория"</t>
  </si>
  <si>
    <t>2-941-889</t>
  </si>
  <si>
    <t>ул. Красного Знамени, 131</t>
  </si>
  <si>
    <t>01.12.2007г.</t>
  </si>
  <si>
    <t>№ 44 по ул. Тунгусская</t>
  </si>
  <si>
    <t>ул. Тунгусская, 8</t>
  </si>
  <si>
    <t>Колличество проживающих</t>
  </si>
  <si>
    <t>ИТОГО ПО ДОМУ:</t>
  </si>
  <si>
    <t>ПРОЧИЕ УСЛУГИ:</t>
  </si>
  <si>
    <t>тариф в руб. на 1 кв.м.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</si>
  <si>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</si>
  <si>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</si>
  <si>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</si>
  <si>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</si>
  <si>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</si>
  <si>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</si>
  <si>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</si>
  <si>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7 шт.</t>
  </si>
  <si>
    <t>сумма, т.р.</t>
  </si>
  <si>
    <t>РесоГарантия</t>
  </si>
  <si>
    <t xml:space="preserve">Обязательное страхование лифтов </t>
  </si>
  <si>
    <t>Ландшафт</t>
  </si>
  <si>
    <t>1 шт</t>
  </si>
  <si>
    <t>в том числе: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</si>
  <si>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</si>
  <si>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</si>
  <si>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района"  за 2019 г.</t>
  </si>
  <si>
    <t xml:space="preserve">                          ООО "Управляющая компания Ленинского района"</t>
  </si>
  <si>
    <t>Тяптин Андрей Александрович</t>
  </si>
  <si>
    <t>ООО "Восток-Мегаполис"</t>
  </si>
  <si>
    <t>ООО "Ландшафт"</t>
  </si>
  <si>
    <t>273,00 кв.м.</t>
  </si>
  <si>
    <t>17 689,25 кв.м.</t>
  </si>
  <si>
    <t>всего: 5566,20 кв.м</t>
  </si>
  <si>
    <t>771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</si>
  <si>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</si>
  <si>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</si>
  <si>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</si>
  <si>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,</t>
  </si>
  <si>
    <t>3. Коммун. услуги на содержание ОИ МКД</t>
  </si>
  <si>
    <t>переходящие остатки д/ср-в на конец 2019 г.</t>
  </si>
  <si>
    <t xml:space="preserve"> 1. Текущий ремонт коммуникаций, проходящих через нежилые помещения</t>
  </si>
  <si>
    <t>в т.ч на текущий ремонт</t>
  </si>
  <si>
    <t>в т.ч. услуги по управлению, налоги</t>
  </si>
  <si>
    <t>2. Реклама в лифтах, исполн. ООО Правильный формат</t>
  </si>
  <si>
    <t>Эл.энергия на содержание ОИ МКД</t>
  </si>
  <si>
    <t>Отведение сточных вод на содерж. ОИ МКД</t>
  </si>
  <si>
    <t>Аварийная замена стояка ХВС кв. 276, 280</t>
  </si>
  <si>
    <t>5 пм</t>
  </si>
  <si>
    <t>Аварийная замена трубопровода канализации в подвале</t>
  </si>
  <si>
    <t>6 пм</t>
  </si>
  <si>
    <t>Ремонт мусоропровода - замена шибера 2 п.</t>
  </si>
  <si>
    <t>ООО "ТСГ"</t>
  </si>
  <si>
    <t>Установка ручки на пластиковое окно</t>
  </si>
  <si>
    <t>ООО "АЛМИ"</t>
  </si>
  <si>
    <t>Замена стеклопакета пластикового окна 4-й п.</t>
  </si>
  <si>
    <t>Позитив Плюс</t>
  </si>
  <si>
    <t>сумма снижения в рублях</t>
  </si>
  <si>
    <t>План по статье "текущий ремонт" на 2020 год</t>
  </si>
  <si>
    <t>Предложение Управляющей компании: ремонт межпанельных швов фасада, частичный ремонт кровли. Выполнение предложенных работ возможно, по мере накопления средств, в случае недостаточного количества средств ремонт возможен за счет дополнительного их сбора.</t>
  </si>
  <si>
    <t>2-205-087</t>
  </si>
  <si>
    <t>Исп:</t>
  </si>
  <si>
    <t>А.А.Тяптин</t>
  </si>
  <si>
    <t>3. Перечень работ, выполненных по статье " текущий ремонт"  в 2019 году.</t>
  </si>
  <si>
    <r>
      <t xml:space="preserve">ИСХ   № </t>
    </r>
    <r>
      <rPr>
        <b/>
        <u/>
        <sz val="9"/>
        <color theme="1"/>
        <rFont val="Calibri"/>
        <family val="2"/>
        <charset val="204"/>
        <scheme val="minor"/>
      </rPr>
      <t xml:space="preserve">  721/03   от  19.03.2020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</si>
</sst>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2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3" fillId="0" borderId="6" xfId="0" applyFont="1" applyBorder="1" applyAlignment="1">
      <alignment horizontal="left" wrapText="1"/>
    </xf>
    <xf numFmtId="4" fontId="9" fillId="2" borderId="1" xfId="0" applyNumberFormat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wrapText="1"/>
    </xf>
    <xf numFmtId="4" fontId="0" fillId="0" borderId="0" xfId="0" applyNumberFormat="1"/>
    <xf numFmtId="4" fontId="9" fillId="2" borderId="1" xfId="0" applyNumberFormat="1" applyFont="1" applyFill="1" applyBorder="1" applyAlignment="1"/>
    <xf numFmtId="4" fontId="9" fillId="2" borderId="1" xfId="0" applyNumberFormat="1" applyFont="1" applyFill="1" applyBorder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/>
    <xf numFmtId="4" fontId="9" fillId="2" borderId="2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left"/>
    </xf>
    <xf numFmtId="4" fontId="9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4" fontId="9" fillId="2" borderId="2" xfId="0" applyNumberFormat="1" applyFont="1" applyFill="1" applyBorder="1" applyAlignment="1">
      <alignment horizontal="left" wrapText="1"/>
    </xf>
    <xf numFmtId="4" fontId="9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12" fillId="0" borderId="2" xfId="0" applyFont="1" applyBorder="1" applyAlignment="1"/>
    <xf numFmtId="0" fontId="0" fillId="0" borderId="5" xfId="0" applyBorder="1" applyAlignment="1">
      <alignment horizontal="left"/>
    </xf>
    <xf numFmtId="4" fontId="0" fillId="2" borderId="1" xfId="0" applyNumberFormat="1" applyFill="1" applyBorder="1" applyAlignment="1">
      <alignment wrapText="1"/>
    </xf>
    <xf numFmtId="4" fontId="9" fillId="2" borderId="1" xfId="0" applyNumberFormat="1" applyFont="1" applyFill="1" applyBorder="1" applyAlignment="1"/>
    <xf numFmtId="4" fontId="3" fillId="0" borderId="4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2" borderId="5" xfId="0" applyNumberFormat="1" applyFont="1" applyFill="1" applyBorder="1" applyAlignment="1">
      <alignment wrapText="1"/>
    </xf>
    <xf numFmtId="4" fontId="7" fillId="2" borderId="5" xfId="0" applyNumberFormat="1" applyFont="1" applyFill="1" applyBorder="1" applyAlignment="1">
      <alignment horizontal="center" wrapText="1"/>
    </xf>
    <xf numFmtId="4" fontId="16" fillId="2" borderId="5" xfId="0" applyNumberFormat="1" applyFont="1" applyFill="1" applyBorder="1" applyAlignment="1">
      <alignment horizontal="center" wrapText="1"/>
    </xf>
    <xf numFmtId="4" fontId="16" fillId="2" borderId="6" xfId="0" applyNumberFormat="1" applyFont="1" applyFill="1" applyBorder="1" applyAlignment="1">
      <alignment horizontal="center" wrapText="1"/>
    </xf>
    <xf numFmtId="4" fontId="4" fillId="0" borderId="6" xfId="0" applyNumberFormat="1" applyFont="1" applyBorder="1" applyAlignment="1"/>
    <xf numFmtId="4" fontId="9" fillId="2" borderId="6" xfId="0" applyNumberFormat="1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="130" zoomScaleNormal="130" workbookViewId="0">
      <selection activeCell="E13" sqref="E1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124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102</v>
      </c>
    </row>
    <row r="4" spans="1:4" ht="14.25" customHeight="1" x14ac:dyDescent="0.25">
      <c r="A4" s="20" t="s">
        <v>162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125</v>
      </c>
      <c r="D8" s="9"/>
    </row>
    <row r="9" spans="1:4" s="3" customFormat="1" ht="12" customHeight="1" x14ac:dyDescent="0.25">
      <c r="A9" s="11" t="s">
        <v>1</v>
      </c>
      <c r="B9" s="12" t="s">
        <v>11</v>
      </c>
      <c r="C9" s="99" t="s">
        <v>126</v>
      </c>
      <c r="D9" s="100"/>
    </row>
    <row r="10" spans="1:4" s="3" customFormat="1" ht="24" customHeight="1" x14ac:dyDescent="0.25">
      <c r="A10" s="11" t="s">
        <v>2</v>
      </c>
      <c r="B10" s="13" t="s">
        <v>12</v>
      </c>
      <c r="C10" s="101" t="s">
        <v>74</v>
      </c>
      <c r="D10" s="98"/>
    </row>
    <row r="11" spans="1:4" s="3" customFormat="1" ht="15" customHeight="1" x14ac:dyDescent="0.25">
      <c r="A11" s="11" t="s">
        <v>3</v>
      </c>
      <c r="B11" s="12" t="s">
        <v>13</v>
      </c>
      <c r="C11" s="99" t="s">
        <v>14</v>
      </c>
      <c r="D11" s="100"/>
    </row>
    <row r="12" spans="1:4" s="3" customFormat="1" ht="17.25" customHeight="1" x14ac:dyDescent="0.25">
      <c r="A12" s="105">
        <v>5</v>
      </c>
      <c r="B12" s="105" t="s">
        <v>83</v>
      </c>
      <c r="C12" s="41" t="s">
        <v>84</v>
      </c>
      <c r="D12" s="42" t="s">
        <v>85</v>
      </c>
    </row>
    <row r="13" spans="1:4" s="3" customFormat="1" ht="14.25" customHeight="1" x14ac:dyDescent="0.25">
      <c r="A13" s="105"/>
      <c r="B13" s="105"/>
      <c r="C13" s="41" t="s">
        <v>86</v>
      </c>
      <c r="D13" s="42" t="s">
        <v>87</v>
      </c>
    </row>
    <row r="14" spans="1:4" s="3" customFormat="1" x14ac:dyDescent="0.25">
      <c r="A14" s="105"/>
      <c r="B14" s="105"/>
      <c r="C14" s="41" t="s">
        <v>88</v>
      </c>
      <c r="D14" s="42" t="s">
        <v>89</v>
      </c>
    </row>
    <row r="15" spans="1:4" s="3" customFormat="1" ht="16.5" customHeight="1" x14ac:dyDescent="0.25">
      <c r="A15" s="105"/>
      <c r="B15" s="105"/>
      <c r="C15" s="41" t="s">
        <v>90</v>
      </c>
      <c r="D15" s="42" t="s">
        <v>92</v>
      </c>
    </row>
    <row r="16" spans="1:4" s="3" customFormat="1" ht="16.5" customHeight="1" x14ac:dyDescent="0.25">
      <c r="A16" s="105"/>
      <c r="B16" s="105"/>
      <c r="C16" s="41" t="s">
        <v>91</v>
      </c>
      <c r="D16" s="42" t="s">
        <v>85</v>
      </c>
    </row>
    <row r="17" spans="1:4" s="5" customFormat="1" ht="15.75" customHeight="1" x14ac:dyDescent="0.25">
      <c r="A17" s="105"/>
      <c r="B17" s="105"/>
      <c r="C17" s="41" t="s">
        <v>93</v>
      </c>
      <c r="D17" s="42" t="s">
        <v>94</v>
      </c>
    </row>
    <row r="18" spans="1:4" s="5" customFormat="1" ht="15.75" customHeight="1" x14ac:dyDescent="0.25">
      <c r="A18" s="105"/>
      <c r="B18" s="105"/>
      <c r="C18" s="43" t="s">
        <v>95</v>
      </c>
      <c r="D18" s="42" t="s">
        <v>96</v>
      </c>
    </row>
    <row r="19" spans="1:4" ht="16.5" customHeight="1" x14ac:dyDescent="0.25">
      <c r="A19" s="11" t="s">
        <v>4</v>
      </c>
      <c r="B19" s="12" t="s">
        <v>15</v>
      </c>
      <c r="C19" s="106" t="s">
        <v>82</v>
      </c>
      <c r="D19" s="107"/>
    </row>
    <row r="20" spans="1:4" s="5" customFormat="1" ht="25.15" customHeight="1" x14ac:dyDescent="0.25">
      <c r="A20" s="11" t="s">
        <v>5</v>
      </c>
      <c r="B20" s="69" t="s">
        <v>16</v>
      </c>
      <c r="C20" s="108" t="s">
        <v>55</v>
      </c>
      <c r="D20" s="109"/>
    </row>
    <row r="21" spans="1:4" s="5" customFormat="1" ht="15" customHeight="1" x14ac:dyDescent="0.25">
      <c r="A21" s="11" t="s">
        <v>6</v>
      </c>
      <c r="B21" s="12" t="s">
        <v>17</v>
      </c>
      <c r="C21" s="101" t="s">
        <v>18</v>
      </c>
      <c r="D21" s="110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20</v>
      </c>
      <c r="C25" s="7" t="s">
        <v>21</v>
      </c>
      <c r="D25" s="40" t="s">
        <v>22</v>
      </c>
    </row>
    <row r="26" spans="1:4" ht="30" customHeight="1" x14ac:dyDescent="0.25">
      <c r="A26" s="102" t="s">
        <v>25</v>
      </c>
      <c r="B26" s="103"/>
      <c r="C26" s="103"/>
      <c r="D26" s="104"/>
    </row>
    <row r="27" spans="1:4" ht="12" customHeight="1" x14ac:dyDescent="0.25">
      <c r="A27" s="37"/>
      <c r="B27" s="38"/>
      <c r="C27" s="38"/>
      <c r="D27" s="39"/>
    </row>
    <row r="28" spans="1:4" x14ac:dyDescent="0.25">
      <c r="A28" s="7">
        <v>1</v>
      </c>
      <c r="B28" s="6" t="s">
        <v>98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128</v>
      </c>
      <c r="C30" s="6" t="s">
        <v>100</v>
      </c>
      <c r="D30" s="6" t="s">
        <v>99</v>
      </c>
    </row>
    <row r="31" spans="1:4" x14ac:dyDescent="0.25">
      <c r="A31" s="18" t="s">
        <v>41</v>
      </c>
      <c r="B31" s="17"/>
      <c r="C31" s="17"/>
      <c r="D31" s="17"/>
    </row>
    <row r="32" spans="1:4" x14ac:dyDescent="0.25">
      <c r="A32" s="18" t="s">
        <v>42</v>
      </c>
      <c r="B32" s="17"/>
      <c r="C32" s="17"/>
      <c r="D32" s="17"/>
    </row>
    <row r="33" spans="1:5" x14ac:dyDescent="0.25">
      <c r="A33" s="7">
        <v>1</v>
      </c>
      <c r="B33" s="6" t="s">
        <v>127</v>
      </c>
      <c r="C33" s="6" t="s">
        <v>103</v>
      </c>
      <c r="D33" s="6" t="s">
        <v>27</v>
      </c>
    </row>
    <row r="34" spans="1:5" x14ac:dyDescent="0.25">
      <c r="A34" s="18" t="s">
        <v>28</v>
      </c>
      <c r="B34" s="17"/>
      <c r="C34" s="17"/>
      <c r="D34" s="17"/>
    </row>
    <row r="35" spans="1:5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5" ht="15" customHeight="1" x14ac:dyDescent="0.25">
      <c r="A36" s="18" t="s">
        <v>31</v>
      </c>
      <c r="B36" s="17"/>
      <c r="C36" s="17"/>
      <c r="D36" s="17"/>
    </row>
    <row r="37" spans="1:5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5" ht="10.5" customHeight="1" x14ac:dyDescent="0.25">
      <c r="A38" s="26"/>
      <c r="B38" s="10"/>
      <c r="C38" s="10"/>
      <c r="D38" s="10"/>
    </row>
    <row r="39" spans="1:5" x14ac:dyDescent="0.25">
      <c r="A39" s="4" t="s">
        <v>49</v>
      </c>
      <c r="B39" s="17"/>
      <c r="C39" s="17"/>
      <c r="D39" s="17"/>
    </row>
    <row r="40" spans="1:5" ht="15" customHeight="1" x14ac:dyDescent="0.25">
      <c r="A40" s="7">
        <v>1</v>
      </c>
      <c r="B40" s="6" t="s">
        <v>33</v>
      </c>
      <c r="C40" s="97">
        <v>1984</v>
      </c>
      <c r="D40" s="94"/>
    </row>
    <row r="41" spans="1:5" x14ac:dyDescent="0.25">
      <c r="A41" s="7">
        <v>2</v>
      </c>
      <c r="B41" s="6" t="s">
        <v>35</v>
      </c>
      <c r="C41" s="97">
        <v>9</v>
      </c>
      <c r="D41" s="94"/>
    </row>
    <row r="42" spans="1:5" x14ac:dyDescent="0.25">
      <c r="A42" s="7">
        <v>3</v>
      </c>
      <c r="B42" s="6" t="s">
        <v>36</v>
      </c>
      <c r="C42" s="97">
        <v>8</v>
      </c>
      <c r="D42" s="94"/>
    </row>
    <row r="43" spans="1:5" ht="15" customHeight="1" x14ac:dyDescent="0.25">
      <c r="A43" s="7">
        <v>4</v>
      </c>
      <c r="B43" s="6" t="s">
        <v>34</v>
      </c>
      <c r="C43" s="95">
        <v>8</v>
      </c>
      <c r="D43" s="96"/>
      <c r="E43" s="33"/>
    </row>
    <row r="44" spans="1:5" x14ac:dyDescent="0.25">
      <c r="A44" s="7">
        <v>5</v>
      </c>
      <c r="B44" s="6" t="s">
        <v>37</v>
      </c>
      <c r="C44" s="97">
        <v>8</v>
      </c>
      <c r="D44" s="94"/>
    </row>
    <row r="45" spans="1:5" x14ac:dyDescent="0.25">
      <c r="A45" s="7">
        <v>6</v>
      </c>
      <c r="B45" s="6" t="s">
        <v>38</v>
      </c>
      <c r="C45" s="97" t="s">
        <v>130</v>
      </c>
      <c r="D45" s="94"/>
    </row>
    <row r="46" spans="1:5" ht="15" customHeight="1" x14ac:dyDescent="0.25">
      <c r="A46" s="7">
        <v>7</v>
      </c>
      <c r="B46" s="6" t="s">
        <v>39</v>
      </c>
      <c r="C46" s="97" t="s">
        <v>129</v>
      </c>
      <c r="D46" s="94"/>
    </row>
    <row r="47" spans="1:5" x14ac:dyDescent="0.25">
      <c r="A47" s="7">
        <v>8</v>
      </c>
      <c r="B47" s="6" t="s">
        <v>40</v>
      </c>
      <c r="C47" s="97" t="s">
        <v>131</v>
      </c>
      <c r="D47" s="94"/>
    </row>
    <row r="48" spans="1:5" x14ac:dyDescent="0.25">
      <c r="A48" s="7">
        <v>9</v>
      </c>
      <c r="B48" s="6" t="s">
        <v>104</v>
      </c>
      <c r="C48" s="97" t="s">
        <v>132</v>
      </c>
      <c r="D48" s="98"/>
    </row>
    <row r="49" spans="1:4" x14ac:dyDescent="0.25">
      <c r="A49" s="7">
        <v>10</v>
      </c>
      <c r="B49" s="6" t="s">
        <v>73</v>
      </c>
      <c r="C49" s="93" t="s">
        <v>101</v>
      </c>
      <c r="D49" s="94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topLeftCell="A36" zoomScale="130" zoomScaleNormal="130" workbookViewId="0">
      <selection activeCell="E50" sqref="E50"/>
    </sheetView>
  </sheetViews>
  <sheetFormatPr defaultRowHeight="15" x14ac:dyDescent="0.25"/>
  <cols>
    <col min="1" max="1" width="15.85546875" customWidth="1"/>
    <col min="2" max="2" width="15.140625" style="27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1.42578125" customWidth="1"/>
  </cols>
  <sheetData>
    <row r="1" spans="1:26" x14ac:dyDescent="0.25">
      <c r="A1" s="4" t="s">
        <v>109</v>
      </c>
      <c r="B1"/>
      <c r="C1" s="33"/>
      <c r="D1" s="33"/>
      <c r="G1" s="33"/>
      <c r="H1" s="17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6.5" customHeight="1" x14ac:dyDescent="0.25">
      <c r="A2" s="4" t="s">
        <v>133</v>
      </c>
      <c r="B2"/>
      <c r="C2" s="33"/>
      <c r="D2" s="33"/>
      <c r="G2" s="33"/>
      <c r="H2" s="17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24.75" customHeight="1" x14ac:dyDescent="0.25">
      <c r="A3" s="150" t="s">
        <v>134</v>
      </c>
      <c r="B3" s="150"/>
      <c r="C3" s="71"/>
      <c r="D3" s="71">
        <v>-2803.56</v>
      </c>
      <c r="E3" s="68"/>
      <c r="F3" s="68"/>
      <c r="G3" s="68"/>
      <c r="H3" s="72"/>
      <c r="I3" s="62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15.75" customHeight="1" x14ac:dyDescent="0.25">
      <c r="A4" s="150" t="s">
        <v>110</v>
      </c>
      <c r="B4" s="155"/>
      <c r="C4" s="71"/>
      <c r="D4" s="71">
        <v>7.47</v>
      </c>
      <c r="E4" s="68"/>
      <c r="F4" s="68"/>
      <c r="G4" s="68"/>
      <c r="H4" s="72"/>
      <c r="I4" s="62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8" customHeight="1" x14ac:dyDescent="0.25">
      <c r="A5" s="150" t="s">
        <v>111</v>
      </c>
      <c r="B5" s="155"/>
      <c r="C5" s="71"/>
      <c r="D5" s="71">
        <v>-2811.03</v>
      </c>
      <c r="E5" s="68"/>
      <c r="F5" s="68"/>
      <c r="G5" s="68"/>
      <c r="H5" s="72"/>
      <c r="I5" s="62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15" customHeight="1" x14ac:dyDescent="0.25">
      <c r="A6" s="151" t="s">
        <v>135</v>
      </c>
      <c r="B6" s="152"/>
      <c r="C6" s="152"/>
      <c r="D6" s="152"/>
      <c r="E6" s="152"/>
      <c r="F6" s="152"/>
      <c r="G6" s="152"/>
      <c r="H6" s="153"/>
      <c r="I6" s="62" t="s">
        <v>136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 x14ac:dyDescent="0.25">
      <c r="A7" s="116" t="s">
        <v>61</v>
      </c>
      <c r="B7" s="154"/>
      <c r="C7" s="73" t="s">
        <v>107</v>
      </c>
      <c r="D7" s="74" t="s">
        <v>62</v>
      </c>
      <c r="E7" s="74" t="s">
        <v>63</v>
      </c>
      <c r="F7" s="74" t="s">
        <v>64</v>
      </c>
      <c r="G7" s="75" t="s">
        <v>65</v>
      </c>
      <c r="H7" s="74" t="s">
        <v>66</v>
      </c>
      <c r="J7" s="48"/>
    </row>
    <row r="8" spans="1:26" ht="17.25" customHeight="1" x14ac:dyDescent="0.25">
      <c r="A8" s="116" t="s">
        <v>67</v>
      </c>
      <c r="B8" s="117"/>
      <c r="C8" s="76">
        <f>C12+C15+C18+C21+C24+C27</f>
        <v>21.490000000000002</v>
      </c>
      <c r="D8" s="76">
        <v>-862.2</v>
      </c>
      <c r="E8" s="76">
        <f>E12+E15+E18+E21+E24+E27</f>
        <v>4531.6499999999996</v>
      </c>
      <c r="F8" s="76">
        <f t="shared" ref="F8:G8" si="0">F12+F15+F18+F21+F24+F27</f>
        <v>4465.97</v>
      </c>
      <c r="G8" s="76">
        <f t="shared" si="0"/>
        <v>4465.97</v>
      </c>
      <c r="H8" s="58">
        <f>F8-E8+D8</f>
        <v>-927.87999999999943</v>
      </c>
      <c r="J8" s="48"/>
    </row>
    <row r="9" spans="1:26" x14ac:dyDescent="0.25">
      <c r="A9" s="77" t="s">
        <v>68</v>
      </c>
      <c r="B9" s="78"/>
      <c r="C9" s="59">
        <f>C8-C10</f>
        <v>19.341000000000001</v>
      </c>
      <c r="D9" s="59">
        <f>D8-D10</f>
        <v>-775.98</v>
      </c>
      <c r="E9" s="59">
        <f>E8-E10</f>
        <v>4078.4849999999997</v>
      </c>
      <c r="F9" s="59">
        <f>F8-F10</f>
        <v>4019.373</v>
      </c>
      <c r="G9" s="59">
        <f>G8-G10</f>
        <v>4019.373</v>
      </c>
      <c r="H9" s="59">
        <f t="shared" ref="H9:H10" si="1">F9-E9+D9</f>
        <v>-835.09199999999964</v>
      </c>
      <c r="J9" s="48"/>
    </row>
    <row r="10" spans="1:26" x14ac:dyDescent="0.25">
      <c r="A10" s="114" t="s">
        <v>69</v>
      </c>
      <c r="B10" s="115"/>
      <c r="C10" s="59">
        <f>C8*10%</f>
        <v>2.1490000000000005</v>
      </c>
      <c r="D10" s="59">
        <f>D8*10%</f>
        <v>-86.220000000000013</v>
      </c>
      <c r="E10" s="59">
        <f>E8*10%</f>
        <v>453.16499999999996</v>
      </c>
      <c r="F10" s="59">
        <f>F8*10%</f>
        <v>446.59700000000004</v>
      </c>
      <c r="G10" s="59">
        <f>G8*10%</f>
        <v>446.59700000000004</v>
      </c>
      <c r="H10" s="59">
        <f t="shared" si="1"/>
        <v>-92.78799999999994</v>
      </c>
      <c r="J10" s="44"/>
    </row>
    <row r="11" spans="1:26" ht="12.75" customHeight="1" x14ac:dyDescent="0.25">
      <c r="A11" s="156" t="s">
        <v>70</v>
      </c>
      <c r="B11" s="157"/>
      <c r="C11" s="157"/>
      <c r="D11" s="157"/>
      <c r="E11" s="157"/>
      <c r="F11" s="157"/>
      <c r="G11" s="157"/>
      <c r="H11" s="117"/>
      <c r="J11" s="48"/>
    </row>
    <row r="12" spans="1:26" x14ac:dyDescent="0.25">
      <c r="A12" s="148" t="s">
        <v>52</v>
      </c>
      <c r="B12" s="149"/>
      <c r="C12" s="76">
        <v>5.75</v>
      </c>
      <c r="D12" s="79">
        <v>-247.59</v>
      </c>
      <c r="E12" s="91">
        <v>1219.01</v>
      </c>
      <c r="F12" s="91">
        <v>1209.4100000000001</v>
      </c>
      <c r="G12" s="79">
        <f>F12</f>
        <v>1209.4100000000001</v>
      </c>
      <c r="H12" s="59">
        <f>F12-E12+D12</f>
        <v>-257.18999999999994</v>
      </c>
      <c r="J12" s="44"/>
    </row>
    <row r="13" spans="1:26" x14ac:dyDescent="0.25">
      <c r="A13" s="77" t="s">
        <v>68</v>
      </c>
      <c r="B13" s="78"/>
      <c r="C13" s="59">
        <f>C12-C14</f>
        <v>5.1749999999999998</v>
      </c>
      <c r="D13" s="59">
        <f>D12-D14</f>
        <v>-222.83100000000002</v>
      </c>
      <c r="E13" s="59">
        <f>E12-E14</f>
        <v>1097.1089999999999</v>
      </c>
      <c r="F13" s="59">
        <f>F12-F14</f>
        <v>1088.4690000000001</v>
      </c>
      <c r="G13" s="59">
        <f>G12-G14</f>
        <v>1088.4690000000001</v>
      </c>
      <c r="H13" s="59">
        <f t="shared" ref="H13:H29" si="2">F13-E13+D13</f>
        <v>-231.47099999999989</v>
      </c>
      <c r="K13" s="44"/>
    </row>
    <row r="14" spans="1:26" x14ac:dyDescent="0.25">
      <c r="A14" s="114" t="s">
        <v>69</v>
      </c>
      <c r="B14" s="115"/>
      <c r="C14" s="59">
        <f>C12*10%</f>
        <v>0.57500000000000007</v>
      </c>
      <c r="D14" s="59">
        <f>D12*10%</f>
        <v>-24.759</v>
      </c>
      <c r="E14" s="59">
        <f>E12*10%</f>
        <v>121.90100000000001</v>
      </c>
      <c r="F14" s="59">
        <f>F12*10%</f>
        <v>120.94100000000002</v>
      </c>
      <c r="G14" s="59">
        <f>G12*10%</f>
        <v>120.94100000000002</v>
      </c>
      <c r="H14" s="59">
        <f t="shared" si="2"/>
        <v>-25.718999999999994</v>
      </c>
    </row>
    <row r="15" spans="1:26" ht="23.25" customHeight="1" x14ac:dyDescent="0.25">
      <c r="A15" s="148" t="s">
        <v>43</v>
      </c>
      <c r="B15" s="149"/>
      <c r="C15" s="76">
        <v>3.51</v>
      </c>
      <c r="D15" s="79">
        <v>-147.11000000000001</v>
      </c>
      <c r="E15" s="79">
        <v>744.14</v>
      </c>
      <c r="F15" s="79">
        <v>756.65</v>
      </c>
      <c r="G15" s="79">
        <f>F15</f>
        <v>756.65</v>
      </c>
      <c r="H15" s="59">
        <f t="shared" si="2"/>
        <v>-134.60000000000002</v>
      </c>
    </row>
    <row r="16" spans="1:26" x14ac:dyDescent="0.25">
      <c r="A16" s="77" t="s">
        <v>68</v>
      </c>
      <c r="B16" s="78"/>
      <c r="C16" s="59">
        <f>C15-C17</f>
        <v>3.1589999999999998</v>
      </c>
      <c r="D16" s="59">
        <f>D15-D17</f>
        <v>-132.399</v>
      </c>
      <c r="E16" s="59">
        <f>E15-E17</f>
        <v>669.726</v>
      </c>
      <c r="F16" s="59">
        <f>F15-F17</f>
        <v>680.98500000000001</v>
      </c>
      <c r="G16" s="59">
        <f>G15-G17</f>
        <v>680.98500000000001</v>
      </c>
      <c r="H16" s="59">
        <f t="shared" si="2"/>
        <v>-121.13999999999999</v>
      </c>
    </row>
    <row r="17" spans="1:11" ht="15" customHeight="1" x14ac:dyDescent="0.25">
      <c r="A17" s="114" t="s">
        <v>69</v>
      </c>
      <c r="B17" s="115"/>
      <c r="C17" s="59">
        <f>C15*10%</f>
        <v>0.35099999999999998</v>
      </c>
      <c r="D17" s="59">
        <f>D15*10%</f>
        <v>-14.711000000000002</v>
      </c>
      <c r="E17" s="59">
        <f>E15*10%</f>
        <v>74.414000000000001</v>
      </c>
      <c r="F17" s="59">
        <f>F15*10%</f>
        <v>75.665000000000006</v>
      </c>
      <c r="G17" s="59">
        <f>G15*10%</f>
        <v>75.665000000000006</v>
      </c>
      <c r="H17" s="59">
        <f t="shared" si="2"/>
        <v>-13.459999999999997</v>
      </c>
    </row>
    <row r="18" spans="1:11" ht="12" customHeight="1" x14ac:dyDescent="0.25">
      <c r="A18" s="148" t="s">
        <v>53</v>
      </c>
      <c r="B18" s="149"/>
      <c r="C18" s="73">
        <v>2.41</v>
      </c>
      <c r="D18" s="79">
        <v>-93.01</v>
      </c>
      <c r="E18" s="79">
        <v>510.96</v>
      </c>
      <c r="F18" s="79">
        <v>507.34</v>
      </c>
      <c r="G18" s="79">
        <f>F18</f>
        <v>507.34</v>
      </c>
      <c r="H18" s="59">
        <f t="shared" si="2"/>
        <v>-96.63000000000001</v>
      </c>
    </row>
    <row r="19" spans="1:11" ht="13.5" customHeight="1" x14ac:dyDescent="0.25">
      <c r="A19" s="77" t="s">
        <v>68</v>
      </c>
      <c r="B19" s="78"/>
      <c r="C19" s="59">
        <f>C18-C20</f>
        <v>2.169</v>
      </c>
      <c r="D19" s="59">
        <f>D18-D20</f>
        <v>-83.709000000000003</v>
      </c>
      <c r="E19" s="59">
        <f>E18-E20</f>
        <v>459.86399999999998</v>
      </c>
      <c r="F19" s="59">
        <f>F18-F20</f>
        <v>456.60599999999999</v>
      </c>
      <c r="G19" s="59">
        <f>G18-G20</f>
        <v>456.60599999999999</v>
      </c>
      <c r="H19" s="59">
        <f t="shared" si="2"/>
        <v>-86.966999999999985</v>
      </c>
    </row>
    <row r="20" spans="1:11" ht="12.75" customHeight="1" x14ac:dyDescent="0.25">
      <c r="A20" s="114" t="s">
        <v>69</v>
      </c>
      <c r="B20" s="115"/>
      <c r="C20" s="59">
        <f>C18*10%</f>
        <v>0.24100000000000002</v>
      </c>
      <c r="D20" s="59">
        <f>D18*10%</f>
        <v>-9.3010000000000002</v>
      </c>
      <c r="E20" s="59">
        <f>E18*10%</f>
        <v>51.096000000000004</v>
      </c>
      <c r="F20" s="59">
        <f>F18*10%</f>
        <v>50.734000000000002</v>
      </c>
      <c r="G20" s="59">
        <f>G18*10%</f>
        <v>50.734000000000002</v>
      </c>
      <c r="H20" s="59">
        <f t="shared" si="2"/>
        <v>-9.663000000000002</v>
      </c>
    </row>
    <row r="21" spans="1:11" x14ac:dyDescent="0.25">
      <c r="A21" s="148" t="s">
        <v>54</v>
      </c>
      <c r="B21" s="149"/>
      <c r="C21" s="58">
        <v>1.1299999999999999</v>
      </c>
      <c r="D21" s="59">
        <v>-47.56</v>
      </c>
      <c r="E21" s="59">
        <v>239.56</v>
      </c>
      <c r="F21" s="59">
        <v>237.81</v>
      </c>
      <c r="G21" s="59">
        <f>F21</f>
        <v>237.81</v>
      </c>
      <c r="H21" s="59">
        <f t="shared" si="2"/>
        <v>-49.31</v>
      </c>
    </row>
    <row r="22" spans="1:11" ht="14.25" customHeight="1" x14ac:dyDescent="0.25">
      <c r="A22" s="77" t="s">
        <v>68</v>
      </c>
      <c r="B22" s="78"/>
      <c r="C22" s="59">
        <f>C21-C23</f>
        <v>1.0169999999999999</v>
      </c>
      <c r="D22" s="59">
        <f>D21-D23</f>
        <v>-42.804000000000002</v>
      </c>
      <c r="E22" s="59">
        <f>E21-E23</f>
        <v>215.60399999999998</v>
      </c>
      <c r="F22" s="59">
        <f>F21-F23</f>
        <v>214.029</v>
      </c>
      <c r="G22" s="59">
        <f>G21-G23</f>
        <v>214.029</v>
      </c>
      <c r="H22" s="59">
        <f t="shared" si="2"/>
        <v>-44.378999999999991</v>
      </c>
    </row>
    <row r="23" spans="1:11" ht="14.25" customHeight="1" x14ac:dyDescent="0.25">
      <c r="A23" s="114" t="s">
        <v>69</v>
      </c>
      <c r="B23" s="115"/>
      <c r="C23" s="59">
        <f>C21*10%</f>
        <v>0.11299999999999999</v>
      </c>
      <c r="D23" s="59">
        <f>D21*10%</f>
        <v>-4.7560000000000002</v>
      </c>
      <c r="E23" s="59">
        <f>E21*10%</f>
        <v>23.956000000000003</v>
      </c>
      <c r="F23" s="59">
        <f>F21*10%</f>
        <v>23.781000000000002</v>
      </c>
      <c r="G23" s="59">
        <f>G21*10%</f>
        <v>23.781000000000002</v>
      </c>
      <c r="H23" s="59">
        <f t="shared" si="2"/>
        <v>-4.9310000000000009</v>
      </c>
    </row>
    <row r="24" spans="1:11" ht="14.25" customHeight="1" x14ac:dyDescent="0.25">
      <c r="A24" s="80" t="s">
        <v>44</v>
      </c>
      <c r="B24" s="81"/>
      <c r="C24" s="58">
        <v>4.43</v>
      </c>
      <c r="D24" s="59">
        <v>-173.01</v>
      </c>
      <c r="E24" s="59">
        <v>939.29</v>
      </c>
      <c r="F24" s="59">
        <v>902.72</v>
      </c>
      <c r="G24" s="59">
        <f>F24</f>
        <v>902.72</v>
      </c>
      <c r="H24" s="59">
        <f t="shared" si="2"/>
        <v>-209.57999999999993</v>
      </c>
    </row>
    <row r="25" spans="1:11" ht="14.25" customHeight="1" x14ac:dyDescent="0.25">
      <c r="A25" s="77" t="s">
        <v>68</v>
      </c>
      <c r="B25" s="78"/>
      <c r="C25" s="59">
        <f>C24-C26</f>
        <v>3.9869999999999997</v>
      </c>
      <c r="D25" s="59">
        <f>D24-D26</f>
        <v>-155.709</v>
      </c>
      <c r="E25" s="59">
        <f>E24-E26</f>
        <v>845.36099999999999</v>
      </c>
      <c r="F25" s="59">
        <f>F24-F26</f>
        <v>812.44799999999998</v>
      </c>
      <c r="G25" s="59">
        <f>G24-G26</f>
        <v>812.44799999999998</v>
      </c>
      <c r="H25" s="59">
        <f t="shared" si="2"/>
        <v>-188.62200000000001</v>
      </c>
    </row>
    <row r="26" spans="1:11" x14ac:dyDescent="0.25">
      <c r="A26" s="114" t="s">
        <v>69</v>
      </c>
      <c r="B26" s="115"/>
      <c r="C26" s="59">
        <f>C24*10%</f>
        <v>0.443</v>
      </c>
      <c r="D26" s="59">
        <f>D24*10%</f>
        <v>-17.300999999999998</v>
      </c>
      <c r="E26" s="59">
        <f>E24*10%</f>
        <v>93.929000000000002</v>
      </c>
      <c r="F26" s="59">
        <f>F24*10%</f>
        <v>90.272000000000006</v>
      </c>
      <c r="G26" s="59">
        <f>G24*10%</f>
        <v>90.272000000000006</v>
      </c>
      <c r="H26" s="59">
        <f t="shared" si="2"/>
        <v>-20.957999999999995</v>
      </c>
    </row>
    <row r="27" spans="1:11" ht="14.25" customHeight="1" x14ac:dyDescent="0.25">
      <c r="A27" s="144" t="s">
        <v>45</v>
      </c>
      <c r="B27" s="145"/>
      <c r="C27" s="82">
        <v>4.26</v>
      </c>
      <c r="D27" s="83">
        <v>-153.91999999999999</v>
      </c>
      <c r="E27" s="83">
        <v>878.69</v>
      </c>
      <c r="F27" s="83">
        <v>852.04</v>
      </c>
      <c r="G27" s="83">
        <f>F27</f>
        <v>852.04</v>
      </c>
      <c r="H27" s="59">
        <f t="shared" si="2"/>
        <v>-180.57000000000008</v>
      </c>
    </row>
    <row r="28" spans="1:11" x14ac:dyDescent="0.25">
      <c r="A28" s="77" t="s">
        <v>68</v>
      </c>
      <c r="B28" s="78"/>
      <c r="C28" s="59">
        <f>C27-C29</f>
        <v>3.8339999999999996</v>
      </c>
      <c r="D28" s="59">
        <f>D27-D29</f>
        <v>-138.52799999999999</v>
      </c>
      <c r="E28" s="59">
        <f>E27-E29</f>
        <v>790.82100000000003</v>
      </c>
      <c r="F28" s="59">
        <f>F27-F29</f>
        <v>766.83600000000001</v>
      </c>
      <c r="G28" s="59">
        <f>G27-G29</f>
        <v>766.83600000000001</v>
      </c>
      <c r="H28" s="59">
        <f t="shared" si="2"/>
        <v>-162.51300000000001</v>
      </c>
    </row>
    <row r="29" spans="1:11" x14ac:dyDescent="0.25">
      <c r="A29" s="114" t="s">
        <v>69</v>
      </c>
      <c r="B29" s="115"/>
      <c r="C29" s="59">
        <f>C27*10%</f>
        <v>0.42599999999999999</v>
      </c>
      <c r="D29" s="59">
        <f>D27*10%</f>
        <v>-15.391999999999999</v>
      </c>
      <c r="E29" s="59">
        <f>E27*10%</f>
        <v>87.869000000000014</v>
      </c>
      <c r="F29" s="59">
        <f>F27*10%</f>
        <v>85.204000000000008</v>
      </c>
      <c r="G29" s="59">
        <f>G27*10%</f>
        <v>85.204000000000008</v>
      </c>
      <c r="H29" s="59">
        <f t="shared" si="2"/>
        <v>-18.057000000000006</v>
      </c>
    </row>
    <row r="30" spans="1:11" ht="9.6" customHeight="1" x14ac:dyDescent="0.25">
      <c r="A30" s="114"/>
      <c r="B30" s="98"/>
      <c r="C30" s="59"/>
      <c r="D30" s="59"/>
      <c r="E30" s="59"/>
      <c r="F30" s="59"/>
      <c r="G30" s="84"/>
      <c r="H30" s="59"/>
    </row>
    <row r="31" spans="1:11" ht="17.25" customHeight="1" x14ac:dyDescent="0.25">
      <c r="A31" s="116" t="s">
        <v>46</v>
      </c>
      <c r="B31" s="117"/>
      <c r="C31" s="58">
        <v>7.93</v>
      </c>
      <c r="D31" s="58">
        <v>-1827.78</v>
      </c>
      <c r="E31" s="58">
        <v>1626.82</v>
      </c>
      <c r="F31" s="58">
        <v>1608.46</v>
      </c>
      <c r="G31" s="85">
        <f>G32+G33</f>
        <v>258.14600000000002</v>
      </c>
      <c r="H31" s="58">
        <f>F31-E31-G31+D31+F31</f>
        <v>-495.82600000000002</v>
      </c>
    </row>
    <row r="32" spans="1:11" ht="15" customHeight="1" x14ac:dyDescent="0.25">
      <c r="A32" s="77" t="s">
        <v>71</v>
      </c>
      <c r="B32" s="78"/>
      <c r="C32" s="59">
        <f>C31-C33</f>
        <v>7.1369999999999996</v>
      </c>
      <c r="D32" s="59">
        <v>-1813.08</v>
      </c>
      <c r="E32" s="59">
        <f>E31-E33</f>
        <v>1464.1379999999999</v>
      </c>
      <c r="F32" s="59">
        <f>F31-F33</f>
        <v>1447.614</v>
      </c>
      <c r="G32" s="86">
        <f>G64</f>
        <v>97.3</v>
      </c>
      <c r="H32" s="59">
        <f t="shared" ref="H32:H33" si="3">F32-E32-G32+D32+F32</f>
        <v>-479.28999999999974</v>
      </c>
      <c r="J32" s="70"/>
      <c r="K32" s="44"/>
    </row>
    <row r="33" spans="1:11" ht="12.75" customHeight="1" x14ac:dyDescent="0.25">
      <c r="A33" s="114" t="s">
        <v>69</v>
      </c>
      <c r="B33" s="115"/>
      <c r="C33" s="59">
        <f>C31*10%</f>
        <v>0.79300000000000004</v>
      </c>
      <c r="D33" s="59">
        <v>-14.7</v>
      </c>
      <c r="E33" s="59">
        <f>E31*10%</f>
        <v>162.68200000000002</v>
      </c>
      <c r="F33" s="59">
        <f>F31*10%</f>
        <v>160.846</v>
      </c>
      <c r="G33" s="59">
        <f>F33</f>
        <v>160.846</v>
      </c>
      <c r="H33" s="59">
        <f t="shared" si="3"/>
        <v>-16.536000000000001</v>
      </c>
    </row>
    <row r="34" spans="1:11" ht="9.6" customHeight="1" x14ac:dyDescent="0.25">
      <c r="A34" s="114"/>
      <c r="B34" s="98"/>
      <c r="C34" s="59"/>
      <c r="D34" s="59"/>
      <c r="E34" s="59"/>
      <c r="F34" s="59"/>
      <c r="G34" s="84"/>
      <c r="H34" s="59"/>
      <c r="K34" s="44"/>
    </row>
    <row r="35" spans="1:11" ht="12.75" customHeight="1" x14ac:dyDescent="0.25">
      <c r="A35" s="146" t="s">
        <v>137</v>
      </c>
      <c r="B35" s="147"/>
      <c r="C35" s="59"/>
      <c r="D35" s="58">
        <v>-121.05</v>
      </c>
      <c r="E35" s="58">
        <f>E37+E38+E39+E40</f>
        <v>400.52000000000004</v>
      </c>
      <c r="F35" s="58">
        <f>F37+F38+F39+F40</f>
        <v>386.31999999999994</v>
      </c>
      <c r="G35" s="58">
        <f>G37+G38+G39+G40</f>
        <v>386.31999999999994</v>
      </c>
      <c r="H35" s="58">
        <f t="shared" ref="H35:H40" si="4">F35-E35-G35+D35+F35</f>
        <v>-135.25000000000011</v>
      </c>
    </row>
    <row r="36" spans="1:11" ht="12.75" customHeight="1" x14ac:dyDescent="0.25">
      <c r="A36" s="134" t="s">
        <v>121</v>
      </c>
      <c r="B36" s="130"/>
      <c r="C36" s="59"/>
      <c r="D36" s="59"/>
      <c r="E36" s="59"/>
      <c r="F36" s="59"/>
      <c r="G36" s="59"/>
      <c r="H36" s="59"/>
    </row>
    <row r="37" spans="1:11" ht="12.75" customHeight="1" x14ac:dyDescent="0.25">
      <c r="A37" s="134" t="s">
        <v>122</v>
      </c>
      <c r="B37" s="135"/>
      <c r="C37" s="59"/>
      <c r="D37" s="59">
        <v>-5.9</v>
      </c>
      <c r="E37" s="59">
        <v>22.92</v>
      </c>
      <c r="F37" s="59">
        <v>22.14</v>
      </c>
      <c r="G37" s="59">
        <f>F37</f>
        <v>22.14</v>
      </c>
      <c r="H37" s="59">
        <f t="shared" si="4"/>
        <v>-6.68</v>
      </c>
    </row>
    <row r="38" spans="1:11" ht="12.75" customHeight="1" x14ac:dyDescent="0.25">
      <c r="A38" s="134" t="s">
        <v>123</v>
      </c>
      <c r="B38" s="135"/>
      <c r="C38" s="59"/>
      <c r="D38" s="59">
        <v>-32.1</v>
      </c>
      <c r="E38" s="59">
        <v>118.68</v>
      </c>
      <c r="F38" s="59">
        <v>114.24</v>
      </c>
      <c r="G38" s="59">
        <f t="shared" ref="G38:G40" si="5">F38</f>
        <v>114.24</v>
      </c>
      <c r="H38" s="59">
        <f t="shared" si="4"/>
        <v>-36.540000000000006</v>
      </c>
    </row>
    <row r="39" spans="1:11" ht="12.75" customHeight="1" x14ac:dyDescent="0.25">
      <c r="A39" s="134" t="s">
        <v>143</v>
      </c>
      <c r="B39" s="135"/>
      <c r="C39" s="59"/>
      <c r="D39" s="59">
        <v>-78.459999999999994</v>
      </c>
      <c r="E39" s="59">
        <v>235.69</v>
      </c>
      <c r="F39" s="59">
        <v>227.91</v>
      </c>
      <c r="G39" s="59">
        <f t="shared" si="5"/>
        <v>227.91</v>
      </c>
      <c r="H39" s="59">
        <f t="shared" si="4"/>
        <v>-86.239999999999981</v>
      </c>
    </row>
    <row r="40" spans="1:11" ht="12.75" customHeight="1" x14ac:dyDescent="0.25">
      <c r="A40" s="134" t="s">
        <v>144</v>
      </c>
      <c r="B40" s="135"/>
      <c r="C40" s="59"/>
      <c r="D40" s="59">
        <v>-4.59</v>
      </c>
      <c r="E40" s="59">
        <v>23.23</v>
      </c>
      <c r="F40" s="59">
        <v>22.03</v>
      </c>
      <c r="G40" s="59">
        <f t="shared" si="5"/>
        <v>22.03</v>
      </c>
      <c r="H40" s="59">
        <f t="shared" si="4"/>
        <v>-5.7899999999999991</v>
      </c>
    </row>
    <row r="41" spans="1:11" s="4" customFormat="1" ht="13.5" customHeight="1" x14ac:dyDescent="0.25">
      <c r="A41" s="90" t="s">
        <v>105</v>
      </c>
      <c r="B41" s="88"/>
      <c r="C41" s="68"/>
      <c r="D41" s="68"/>
      <c r="E41" s="68">
        <f>E8+E31+E35</f>
        <v>6558.99</v>
      </c>
      <c r="F41" s="68">
        <f>F8+F31+F35</f>
        <v>6460.75</v>
      </c>
      <c r="G41" s="68">
        <f>G8+G31+G35</f>
        <v>5110.4359999999997</v>
      </c>
      <c r="H41" s="68"/>
    </row>
    <row r="42" spans="1:11" s="4" customFormat="1" ht="16.5" customHeight="1" x14ac:dyDescent="0.25">
      <c r="A42" s="87" t="s">
        <v>106</v>
      </c>
      <c r="B42" s="88"/>
      <c r="C42" s="68"/>
      <c r="D42" s="68"/>
      <c r="E42" s="68"/>
      <c r="F42" s="68"/>
      <c r="G42" s="87"/>
      <c r="H42" s="68"/>
    </row>
    <row r="43" spans="1:11" s="4" customFormat="1" ht="25.5" customHeight="1" x14ac:dyDescent="0.25">
      <c r="A43" s="137" t="s">
        <v>139</v>
      </c>
      <c r="B43" s="137"/>
      <c r="C43" s="58"/>
      <c r="D43" s="68">
        <v>0</v>
      </c>
      <c r="E43" s="68">
        <v>25.98</v>
      </c>
      <c r="F43" s="68">
        <v>25.98</v>
      </c>
      <c r="G43" s="68">
        <f>G44+G45</f>
        <v>4.4166000000000007</v>
      </c>
      <c r="H43" s="58">
        <f>F43-E43-G43+D43+F43</f>
        <v>21.563400000000001</v>
      </c>
    </row>
    <row r="44" spans="1:11" s="4" customFormat="1" ht="16.5" customHeight="1" x14ac:dyDescent="0.25">
      <c r="A44" s="138" t="s">
        <v>140</v>
      </c>
      <c r="B44" s="139"/>
      <c r="C44" s="59"/>
      <c r="D44" s="91">
        <v>0</v>
      </c>
      <c r="E44" s="91">
        <f>E43-E45</f>
        <v>21.563400000000001</v>
      </c>
      <c r="F44" s="91">
        <f>F43-F45</f>
        <v>21.563400000000001</v>
      </c>
      <c r="G44" s="91">
        <v>0</v>
      </c>
      <c r="H44" s="59">
        <f t="shared" ref="H44:H45" si="6">F44-E44-G44+D44+F44</f>
        <v>21.563400000000001</v>
      </c>
    </row>
    <row r="45" spans="1:11" s="4" customFormat="1" ht="16.5" customHeight="1" x14ac:dyDescent="0.25">
      <c r="A45" s="138" t="s">
        <v>141</v>
      </c>
      <c r="B45" s="138"/>
      <c r="C45" s="59"/>
      <c r="D45" s="91">
        <v>0</v>
      </c>
      <c r="E45" s="91">
        <f>E43*17%</f>
        <v>4.4166000000000007</v>
      </c>
      <c r="F45" s="91">
        <f>F43*17%</f>
        <v>4.4166000000000007</v>
      </c>
      <c r="G45" s="91">
        <f>F45</f>
        <v>4.4166000000000007</v>
      </c>
      <c r="H45" s="59">
        <f t="shared" si="6"/>
        <v>0</v>
      </c>
    </row>
    <row r="46" spans="1:11" s="4" customFormat="1" ht="23.25" customHeight="1" x14ac:dyDescent="0.25">
      <c r="A46" s="131" t="s">
        <v>142</v>
      </c>
      <c r="B46" s="142"/>
      <c r="C46" s="68">
        <v>150</v>
      </c>
      <c r="D46" s="68">
        <v>7.47</v>
      </c>
      <c r="E46" s="68">
        <v>9</v>
      </c>
      <c r="F46" s="68">
        <v>9</v>
      </c>
      <c r="G46" s="68">
        <v>1.53</v>
      </c>
      <c r="H46" s="68">
        <f>F46-E46-G46+D46+F46</f>
        <v>14.94</v>
      </c>
    </row>
    <row r="47" spans="1:11" s="60" customFormat="1" ht="15" customHeight="1" x14ac:dyDescent="0.25">
      <c r="A47" s="92" t="s">
        <v>72</v>
      </c>
      <c r="B47" s="92"/>
      <c r="C47" s="91"/>
      <c r="D47" s="91">
        <v>0</v>
      </c>
      <c r="E47" s="91">
        <f>E46*17%</f>
        <v>1.53</v>
      </c>
      <c r="F47" s="91">
        <f>F46*17%</f>
        <v>1.53</v>
      </c>
      <c r="G47" s="91">
        <v>1.53</v>
      </c>
      <c r="H47" s="68">
        <f t="shared" ref="H47" si="7">F47-E47-G47+D47+F47</f>
        <v>0</v>
      </c>
    </row>
    <row r="48" spans="1:11" ht="14.25" customHeight="1" x14ac:dyDescent="0.25">
      <c r="A48" s="143" t="s">
        <v>108</v>
      </c>
      <c r="B48" s="143"/>
      <c r="C48" s="71"/>
      <c r="D48" s="89"/>
      <c r="E48" s="68">
        <f>E46+E43</f>
        <v>34.980000000000004</v>
      </c>
      <c r="F48" s="68">
        <f>F46+F43</f>
        <v>34.980000000000004</v>
      </c>
      <c r="G48" s="68">
        <f>G46+G43</f>
        <v>5.946600000000001</v>
      </c>
      <c r="H48" s="89"/>
    </row>
    <row r="49" spans="1:26" x14ac:dyDescent="0.25">
      <c r="A49" s="136" t="s">
        <v>112</v>
      </c>
      <c r="B49" s="127"/>
      <c r="C49" s="68"/>
      <c r="D49" s="68"/>
      <c r="E49" s="68">
        <f>E41+E48</f>
        <v>6593.9699999999993</v>
      </c>
      <c r="F49" s="68">
        <f>F41+F48</f>
        <v>6495.73</v>
      </c>
      <c r="G49" s="68">
        <f>G41+G48</f>
        <v>5116.3825999999999</v>
      </c>
      <c r="H49" s="68"/>
    </row>
    <row r="50" spans="1:26" ht="19.5" customHeight="1" x14ac:dyDescent="0.25">
      <c r="A50" s="132" t="s">
        <v>113</v>
      </c>
      <c r="B50" s="133"/>
      <c r="C50" s="68"/>
      <c r="D50" s="68">
        <f>D3</f>
        <v>-2803.56</v>
      </c>
      <c r="E50" s="68"/>
      <c r="F50" s="68"/>
      <c r="G50" s="68"/>
      <c r="H50" s="68">
        <f>F49-E49+D50+F49-G49</f>
        <v>-1522.4526000000001</v>
      </c>
      <c r="I50" s="48"/>
    </row>
    <row r="51" spans="1:26" ht="20.25" customHeight="1" x14ac:dyDescent="0.25">
      <c r="A51" s="131" t="s">
        <v>138</v>
      </c>
      <c r="B51" s="131"/>
      <c r="C51" s="71"/>
      <c r="D51" s="71"/>
      <c r="E51" s="68"/>
      <c r="F51" s="68"/>
      <c r="G51" s="68"/>
      <c r="H51" s="68">
        <f>H52+H53</f>
        <v>-1522.4525999999996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5" customHeight="1" x14ac:dyDescent="0.25">
      <c r="A52" s="131" t="s">
        <v>110</v>
      </c>
      <c r="B52" s="131"/>
      <c r="C52" s="71"/>
      <c r="D52" s="71"/>
      <c r="E52" s="68"/>
      <c r="F52" s="68"/>
      <c r="G52" s="68"/>
      <c r="H52" s="68">
        <f>H43+H46</f>
        <v>36.503399999999999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8" customHeight="1" x14ac:dyDescent="0.25">
      <c r="A53" s="131" t="s">
        <v>111</v>
      </c>
      <c r="B53" s="131"/>
      <c r="C53" s="71"/>
      <c r="D53" s="71"/>
      <c r="E53" s="68"/>
      <c r="F53" s="68"/>
      <c r="G53" s="68"/>
      <c r="H53" s="68">
        <f>H8+H31+H35</f>
        <v>-1558.9559999999997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24.75" customHeight="1" x14ac:dyDescent="0.25">
      <c r="A54" s="118"/>
      <c r="B54" s="119"/>
      <c r="C54" s="119"/>
      <c r="D54" s="119"/>
      <c r="E54" s="119"/>
      <c r="F54" s="119"/>
      <c r="G54" s="119"/>
      <c r="H54" s="119"/>
    </row>
    <row r="55" spans="1:26" ht="9.75" customHeight="1" x14ac:dyDescent="0.25"/>
    <row r="56" spans="1:26" x14ac:dyDescent="0.25">
      <c r="A56" s="19" t="s">
        <v>161</v>
      </c>
      <c r="D56" s="21"/>
      <c r="E56" s="21"/>
      <c r="F56" s="21"/>
      <c r="G56" s="21"/>
    </row>
    <row r="57" spans="1:26" x14ac:dyDescent="0.25">
      <c r="A57" s="128" t="s">
        <v>56</v>
      </c>
      <c r="B57" s="129"/>
      <c r="C57" s="129"/>
      <c r="D57" s="98"/>
      <c r="E57" s="28" t="s">
        <v>57</v>
      </c>
      <c r="F57" s="28" t="s">
        <v>58</v>
      </c>
      <c r="G57" s="28" t="s">
        <v>116</v>
      </c>
      <c r="H57" s="64" t="s">
        <v>114</v>
      </c>
    </row>
    <row r="58" spans="1:26" ht="15.75" customHeight="1" x14ac:dyDescent="0.25">
      <c r="A58" s="125" t="s">
        <v>145</v>
      </c>
      <c r="B58" s="126"/>
      <c r="C58" s="126"/>
      <c r="D58" s="127"/>
      <c r="E58" s="29">
        <v>43466</v>
      </c>
      <c r="F58" s="28" t="s">
        <v>146</v>
      </c>
      <c r="G58" s="30">
        <v>17.559999999999999</v>
      </c>
      <c r="H58" s="65" t="s">
        <v>119</v>
      </c>
      <c r="I58" s="48"/>
      <c r="J58" s="48"/>
    </row>
    <row r="59" spans="1:26" ht="25.15" customHeight="1" x14ac:dyDescent="0.25">
      <c r="A59" s="125" t="s">
        <v>147</v>
      </c>
      <c r="B59" s="126"/>
      <c r="C59" s="126"/>
      <c r="D59" s="130"/>
      <c r="E59" s="29">
        <v>43466</v>
      </c>
      <c r="F59" s="28" t="s">
        <v>148</v>
      </c>
      <c r="G59" s="30">
        <v>13.21</v>
      </c>
      <c r="H59" s="67" t="s">
        <v>119</v>
      </c>
    </row>
    <row r="60" spans="1:26" ht="15" customHeight="1" x14ac:dyDescent="0.25">
      <c r="A60" s="125" t="s">
        <v>149</v>
      </c>
      <c r="B60" s="126"/>
      <c r="C60" s="126"/>
      <c r="D60" s="127"/>
      <c r="E60" s="29">
        <v>43466</v>
      </c>
      <c r="F60" s="29" t="s">
        <v>120</v>
      </c>
      <c r="G60" s="30">
        <v>55.26</v>
      </c>
      <c r="H60" s="67" t="s">
        <v>150</v>
      </c>
    </row>
    <row r="61" spans="1:26" ht="15.75" customHeight="1" x14ac:dyDescent="0.25">
      <c r="A61" s="125" t="s">
        <v>151</v>
      </c>
      <c r="B61" s="141"/>
      <c r="C61" s="141"/>
      <c r="D61" s="130"/>
      <c r="E61" s="29">
        <v>43497</v>
      </c>
      <c r="F61" s="28" t="s">
        <v>120</v>
      </c>
      <c r="G61" s="30">
        <v>0.6</v>
      </c>
      <c r="H61" s="63" t="s">
        <v>152</v>
      </c>
      <c r="I61" s="48"/>
    </row>
    <row r="62" spans="1:26" ht="15.75" customHeight="1" x14ac:dyDescent="0.25">
      <c r="A62" s="125" t="s">
        <v>118</v>
      </c>
      <c r="B62" s="126"/>
      <c r="C62" s="126"/>
      <c r="D62" s="127"/>
      <c r="E62" s="29">
        <v>43556</v>
      </c>
      <c r="F62" s="28" t="s">
        <v>115</v>
      </c>
      <c r="G62" s="30">
        <v>4.2699999999999996</v>
      </c>
      <c r="H62" s="67" t="s">
        <v>117</v>
      </c>
      <c r="I62" s="48"/>
      <c r="J62" s="48"/>
    </row>
    <row r="63" spans="1:26" ht="15.75" customHeight="1" x14ac:dyDescent="0.25">
      <c r="A63" s="125" t="s">
        <v>153</v>
      </c>
      <c r="B63" s="141"/>
      <c r="C63" s="141"/>
      <c r="D63" s="130"/>
      <c r="E63" s="29">
        <v>43739</v>
      </c>
      <c r="F63" s="28" t="s">
        <v>120</v>
      </c>
      <c r="G63" s="30">
        <v>6.4</v>
      </c>
      <c r="H63" s="63" t="s">
        <v>154</v>
      </c>
      <c r="I63" s="48"/>
    </row>
    <row r="64" spans="1:26" s="4" customFormat="1" x14ac:dyDescent="0.25">
      <c r="A64" s="140" t="s">
        <v>7</v>
      </c>
      <c r="B64" s="123"/>
      <c r="C64" s="123"/>
      <c r="D64" s="124"/>
      <c r="E64" s="45"/>
      <c r="F64" s="46"/>
      <c r="G64" s="47">
        <f>SUM(G58:G63)</f>
        <v>97.3</v>
      </c>
      <c r="H64" s="66"/>
    </row>
    <row r="65" spans="1:8" s="4" customFormat="1" ht="9" customHeight="1" x14ac:dyDescent="0.25">
      <c r="A65" s="52"/>
      <c r="B65" s="53"/>
      <c r="C65" s="53"/>
      <c r="D65" s="53"/>
      <c r="E65" s="54"/>
      <c r="F65" s="55"/>
      <c r="G65" s="56"/>
    </row>
    <row r="66" spans="1:8" x14ac:dyDescent="0.25">
      <c r="A66" s="19" t="s">
        <v>47</v>
      </c>
      <c r="D66" s="21"/>
      <c r="E66" s="21"/>
      <c r="F66" s="21"/>
      <c r="G66" s="21"/>
    </row>
    <row r="67" spans="1:8" x14ac:dyDescent="0.25">
      <c r="A67" s="19" t="s">
        <v>48</v>
      </c>
      <c r="D67" s="21"/>
      <c r="E67" s="21"/>
      <c r="F67" s="21"/>
      <c r="G67" s="21"/>
    </row>
    <row r="68" spans="1:8" ht="45.6" customHeight="1" x14ac:dyDescent="0.25">
      <c r="A68" s="120" t="s">
        <v>59</v>
      </c>
      <c r="B68" s="121"/>
      <c r="C68" s="121"/>
      <c r="D68" s="121"/>
      <c r="E68" s="98"/>
      <c r="F68" s="32" t="s">
        <v>58</v>
      </c>
      <c r="G68" s="31" t="s">
        <v>155</v>
      </c>
    </row>
    <row r="69" spans="1:8" x14ac:dyDescent="0.25">
      <c r="A69" s="122" t="s">
        <v>60</v>
      </c>
      <c r="B69" s="123"/>
      <c r="C69" s="123"/>
      <c r="D69" s="123"/>
      <c r="E69" s="124"/>
      <c r="F69" s="28">
        <v>21</v>
      </c>
      <c r="G69" s="57">
        <v>24510.63</v>
      </c>
    </row>
    <row r="70" spans="1:8" x14ac:dyDescent="0.25">
      <c r="A70" s="21"/>
      <c r="D70" s="21"/>
      <c r="E70" s="21"/>
      <c r="F70" s="21"/>
      <c r="G70" s="21"/>
    </row>
    <row r="71" spans="1:8" ht="18.600000000000001" customHeight="1" x14ac:dyDescent="0.25">
      <c r="A71" s="21"/>
      <c r="D71" s="21"/>
      <c r="E71" s="21"/>
      <c r="F71" s="21"/>
      <c r="G71" s="21"/>
    </row>
    <row r="72" spans="1:8" x14ac:dyDescent="0.25">
      <c r="A72" s="19" t="s">
        <v>97</v>
      </c>
      <c r="E72" s="33"/>
      <c r="F72" s="49"/>
      <c r="G72" s="33"/>
    </row>
    <row r="73" spans="1:8" x14ac:dyDescent="0.25">
      <c r="A73" s="19" t="s">
        <v>156</v>
      </c>
      <c r="B73" s="50"/>
      <c r="C73" s="51"/>
      <c r="D73" s="19"/>
      <c r="E73" s="33"/>
      <c r="F73" s="49"/>
      <c r="G73" s="33"/>
    </row>
    <row r="74" spans="1:8" ht="63.6" customHeight="1" x14ac:dyDescent="0.25">
      <c r="A74" s="111" t="s">
        <v>157</v>
      </c>
      <c r="B74" s="112"/>
      <c r="C74" s="112"/>
      <c r="D74" s="112"/>
      <c r="E74" s="112"/>
      <c r="F74" s="112"/>
      <c r="G74" s="112"/>
      <c r="H74" s="113"/>
    </row>
    <row r="78" spans="1:8" x14ac:dyDescent="0.25">
      <c r="A78" s="4" t="s">
        <v>75</v>
      </c>
      <c r="B78" s="35"/>
      <c r="C78" s="36"/>
      <c r="D78" s="4"/>
      <c r="E78" s="4" t="s">
        <v>160</v>
      </c>
      <c r="F78" s="4"/>
    </row>
    <row r="79" spans="1:8" x14ac:dyDescent="0.25">
      <c r="A79" s="4" t="s">
        <v>76</v>
      </c>
      <c r="B79" s="35"/>
      <c r="C79" s="36"/>
      <c r="D79" s="4"/>
      <c r="E79" s="4"/>
      <c r="F79" s="4"/>
    </row>
    <row r="80" spans="1:8" x14ac:dyDescent="0.25">
      <c r="A80" s="4" t="s">
        <v>77</v>
      </c>
      <c r="B80" s="35"/>
      <c r="C80" s="36"/>
      <c r="D80" s="4"/>
      <c r="E80" s="4"/>
      <c r="F80" s="4"/>
    </row>
    <row r="81" spans="1:3" ht="39" customHeight="1" x14ac:dyDescent="0.25"/>
    <row r="82" spans="1:3" x14ac:dyDescent="0.25">
      <c r="A82" s="17" t="s">
        <v>159</v>
      </c>
    </row>
    <row r="83" spans="1:3" x14ac:dyDescent="0.25">
      <c r="A83" s="17" t="s">
        <v>78</v>
      </c>
      <c r="C83" s="34" t="s">
        <v>24</v>
      </c>
    </row>
    <row r="84" spans="1:3" x14ac:dyDescent="0.25">
      <c r="A84" s="17" t="s">
        <v>79</v>
      </c>
      <c r="C84" s="34" t="s">
        <v>80</v>
      </c>
    </row>
    <row r="85" spans="1:3" x14ac:dyDescent="0.25">
      <c r="A85" s="17" t="s">
        <v>81</v>
      </c>
      <c r="C85" s="34" t="s">
        <v>158</v>
      </c>
    </row>
  </sheetData>
  <mergeCells count="51">
    <mergeCell ref="A18:B18"/>
    <mergeCell ref="A21:B21"/>
    <mergeCell ref="A20:B20"/>
    <mergeCell ref="A3:B3"/>
    <mergeCell ref="A6:H6"/>
    <mergeCell ref="A7:B7"/>
    <mergeCell ref="A8:B8"/>
    <mergeCell ref="A10:B10"/>
    <mergeCell ref="A4:B4"/>
    <mergeCell ref="A5:B5"/>
    <mergeCell ref="A11:H11"/>
    <mergeCell ref="A12:B12"/>
    <mergeCell ref="A14:B14"/>
    <mergeCell ref="A15:B15"/>
    <mergeCell ref="A17:B17"/>
    <mergeCell ref="A30:B30"/>
    <mergeCell ref="A34:B34"/>
    <mergeCell ref="A36:B36"/>
    <mergeCell ref="A23:B23"/>
    <mergeCell ref="A26:B26"/>
    <mergeCell ref="A27:B27"/>
    <mergeCell ref="A35:B35"/>
    <mergeCell ref="A40:B40"/>
    <mergeCell ref="A37:B37"/>
    <mergeCell ref="A43:B43"/>
    <mergeCell ref="A44:B44"/>
    <mergeCell ref="A64:D64"/>
    <mergeCell ref="A61:D61"/>
    <mergeCell ref="A62:D62"/>
    <mergeCell ref="A51:B51"/>
    <mergeCell ref="A46:B46"/>
    <mergeCell ref="A48:B48"/>
    <mergeCell ref="A63:D63"/>
    <mergeCell ref="A38:B38"/>
    <mergeCell ref="A45:B45"/>
    <mergeCell ref="A74:H74"/>
    <mergeCell ref="A29:B29"/>
    <mergeCell ref="A31:B31"/>
    <mergeCell ref="A33:B33"/>
    <mergeCell ref="A54:H54"/>
    <mergeCell ref="A68:E68"/>
    <mergeCell ref="A69:E69"/>
    <mergeCell ref="A58:D58"/>
    <mergeCell ref="A57:D57"/>
    <mergeCell ref="A59:D59"/>
    <mergeCell ref="A60:D60"/>
    <mergeCell ref="A52:B52"/>
    <mergeCell ref="A53:B53"/>
    <mergeCell ref="A50:B50"/>
    <mergeCell ref="A39:B39"/>
    <mergeCell ref="A49:B49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2020-03-18T22:57:35Z</cp:lastPrinted>
  <dcterms:created xsi:type="dcterms:W3CDTF">2013-02-18T04:38:06Z</dcterms:created>
  <dcterms:modified xsi:type="dcterms:W3CDTF">2020-03-19T05:52:51Z</dcterms:modified>
</cp:coreProperties>
</file>