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H41" i="8" l="1"/>
  <c r="H40" i="8"/>
  <c r="H39" i="8"/>
  <c r="H38" i="8"/>
  <c r="H37" i="8"/>
  <c r="F36" i="8"/>
  <c r="E36" i="8"/>
  <c r="H36" i="8"/>
  <c r="D9" i="8"/>
  <c r="F8" i="8"/>
  <c r="E8" i="8"/>
  <c r="H8" i="8"/>
  <c r="G32" i="8"/>
  <c r="H32" i="8"/>
  <c r="H53" i="8"/>
  <c r="G8" i="8"/>
  <c r="G42" i="8"/>
  <c r="F42" i="8"/>
  <c r="E42" i="8"/>
  <c r="G69" i="8"/>
  <c r="H44" i="8"/>
  <c r="H46" i="8"/>
  <c r="H52" i="8"/>
  <c r="H51" i="8"/>
  <c r="G48" i="8"/>
  <c r="G49" i="8"/>
  <c r="F48" i="8"/>
  <c r="F49" i="8"/>
  <c r="E48" i="8"/>
  <c r="E49" i="8"/>
  <c r="D50" i="8"/>
  <c r="H50" i="8"/>
  <c r="H45" i="8"/>
  <c r="F47" i="8"/>
  <c r="E47" i="8"/>
  <c r="H47" i="8"/>
  <c r="F34" i="8"/>
  <c r="F33" i="8"/>
  <c r="E34" i="8"/>
  <c r="E33" i="8"/>
  <c r="G27" i="8"/>
  <c r="G24" i="8"/>
  <c r="G21" i="8"/>
  <c r="G18" i="8"/>
  <c r="G15" i="8"/>
  <c r="G12" i="8"/>
  <c r="C34" i="8"/>
  <c r="C33" i="8"/>
  <c r="C26" i="8"/>
  <c r="C25" i="8"/>
  <c r="C23" i="8"/>
  <c r="C22" i="8"/>
  <c r="C20" i="8"/>
  <c r="C19" i="8"/>
  <c r="C17" i="8"/>
  <c r="C16" i="8"/>
  <c r="G30" i="8"/>
  <c r="G29" i="8"/>
  <c r="G26" i="8"/>
  <c r="G25" i="8"/>
  <c r="G23" i="8"/>
  <c r="G22" i="8"/>
  <c r="G20" i="8"/>
  <c r="G19" i="8"/>
  <c r="G17" i="8"/>
  <c r="G16" i="8"/>
  <c r="G14" i="8"/>
  <c r="G13" i="8"/>
  <c r="G10" i="8"/>
  <c r="G9" i="8"/>
  <c r="H34" i="8"/>
  <c r="H33" i="8"/>
  <c r="F30" i="8"/>
  <c r="E30" i="8"/>
  <c r="D30" i="8"/>
  <c r="H30" i="8"/>
  <c r="F29" i="8"/>
  <c r="E29" i="8"/>
  <c r="D29" i="8"/>
  <c r="H29" i="8"/>
  <c r="H28" i="8"/>
  <c r="H27" i="8"/>
  <c r="F26" i="8"/>
  <c r="E26" i="8"/>
  <c r="D26" i="8"/>
  <c r="H26" i="8"/>
  <c r="F25" i="8"/>
  <c r="E25" i="8"/>
  <c r="D25" i="8"/>
  <c r="H25" i="8"/>
  <c r="H24" i="8"/>
  <c r="F23" i="8"/>
  <c r="E23" i="8"/>
  <c r="D23" i="8"/>
  <c r="H23" i="8"/>
  <c r="F22" i="8"/>
  <c r="E22" i="8"/>
  <c r="D22" i="8"/>
  <c r="H22" i="8"/>
  <c r="H21" i="8"/>
  <c r="F20" i="8"/>
  <c r="E20" i="8"/>
  <c r="D20" i="8"/>
  <c r="H20" i="8"/>
  <c r="F19" i="8"/>
  <c r="E19" i="8"/>
  <c r="D19" i="8"/>
  <c r="H19" i="8"/>
  <c r="H18" i="8"/>
  <c r="F17" i="8"/>
  <c r="E17" i="8"/>
  <c r="D17" i="8"/>
  <c r="H17" i="8"/>
  <c r="F16" i="8"/>
  <c r="E16" i="8"/>
  <c r="D16" i="8"/>
  <c r="H16" i="8"/>
  <c r="H15" i="8"/>
  <c r="E14" i="8"/>
  <c r="F14" i="8"/>
  <c r="D14" i="8"/>
  <c r="H14" i="8"/>
  <c r="E13" i="8"/>
  <c r="F13" i="8"/>
  <c r="D13" i="8"/>
  <c r="H13" i="8"/>
  <c r="H12" i="8"/>
  <c r="F10" i="8"/>
  <c r="E10" i="8"/>
  <c r="H10" i="8"/>
  <c r="F9" i="8"/>
  <c r="E9" i="8"/>
  <c r="H9" i="8"/>
  <c r="C30" i="8"/>
  <c r="C29" i="8"/>
  <c r="C14" i="8"/>
  <c r="C13" i="8"/>
  <c r="C9" i="8"/>
</calcChain>
</file>

<file path=xl/comments1.xml><?xml version="1.0" encoding="utf-8"?>
<comments xmlns="http://schemas.openxmlformats.org/spreadsheetml/2006/main">
  <authors>
    <author>ЭкОтдел</author>
    <author>BuhFN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  <charset val="204"/>
          </rPr>
          <t>ЭкОтдел:</t>
        </r>
        <r>
          <rPr>
            <sz val="9"/>
            <color indexed="81"/>
            <rFont val="Tahoma"/>
            <family val="2"/>
            <charset val="204"/>
          </rPr>
          <t xml:space="preserve">
 часть материалов на ремонт электрики за счет рекламы</t>
        </r>
      </text>
    </comment>
    <comment ref="C46" authorId="1" shapeId="0">
      <text>
        <r>
          <rPr>
            <b/>
            <sz val="8"/>
            <color indexed="81"/>
            <rFont val="Tahoma"/>
            <family val="2"/>
            <charset val="204"/>
          </rPr>
          <t>BuhFN:</t>
        </r>
        <r>
          <rPr>
            <sz val="8"/>
            <color indexed="81"/>
            <rFont val="Tahoma"/>
            <family val="2"/>
            <charset val="204"/>
          </rPr>
          <t xml:space="preserve">
в 2014 году нет стендов</t>
        </r>
      </text>
    </comment>
  </commentList>
</comments>
</file>

<file path=xl/sharedStrings.xml><?xml version="1.0" encoding="utf-8"?>
<sst xmlns="http://schemas.openxmlformats.org/spreadsheetml/2006/main" count="187" uniqueCount="163">
  <si>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</si>
  <si>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</si>
  <si>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</si>
  <si>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</si>
  <si>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</si>
  <si>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</si>
  <si>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</si>
  <si>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</si>
  <si>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</si>
  <si>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</si>
  <si>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</si>
  <si>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</si>
  <si>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</si>
  <si>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</si>
  <si>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</si>
  <si>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</si>
  <si>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</si>
  <si>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</si>
  <si>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</si>
  <si>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</si>
  <si>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</si>
  <si>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</si>
  <si>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</si>
  <si>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</si>
  <si>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</si>
  <si>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</si>
  <si>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</si>
  <si>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</si>
  <si>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</si>
  <si>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</si>
  <si>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</si>
  <si>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</si>
  <si>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</si>
  <si>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</si>
  <si>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</si>
  <si>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</si>
  <si>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</si>
  <si>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</si>
  <si>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</si>
  <si>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</si>
  <si>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</si>
  <si>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</si>
  <si>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</si>
  <si>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</si>
  <si>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</si>
  <si>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</si>
  <si>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</si>
  <si>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</si>
  <si>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</si>
  <si>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</si>
  <si>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</si>
  <si>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</si>
  <si>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</si>
  <si>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</si>
  <si>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</si>
  <si>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</si>
  <si>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</si>
  <si>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1.4 Сан содерж. м/провода</t>
  </si>
  <si>
    <t xml:space="preserve">     uk-lr.ru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</si>
  <si>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</si>
  <si>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</si>
  <si>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</si>
  <si>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</si>
  <si>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</si>
  <si>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>Тех обслуживание лифтов</t>
  </si>
  <si>
    <t xml:space="preserve">                                     ПЕРЕЧЕНЬ УСЛУГ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</si>
  <si>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</si>
  <si>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</si>
  <si>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</si>
  <si>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</si>
  <si>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</si>
  <si>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</si>
  <si>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</si>
  <si>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</si>
  <si>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</si>
  <si>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</si>
  <si>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</si>
  <si>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Договор управления</t>
  </si>
  <si>
    <t>от 27 .04. 2005г. Серия 25 № 01277949</t>
  </si>
  <si>
    <t>нет</t>
  </si>
  <si>
    <t xml:space="preserve">Генеральный директор </t>
  </si>
  <si>
    <t>В.П. Козлов</t>
  </si>
  <si>
    <t xml:space="preserve">ООО "Управляющая компания </t>
  </si>
  <si>
    <t>Ленинского района":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</si>
  <si>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</si>
  <si>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</si>
  <si>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</si>
  <si>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</si>
  <si>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</si>
  <si>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</si>
  <si>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uklr2006@mail.ru</t>
  </si>
  <si>
    <t>5. Рекламные конструкции на общедомовом имуществе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</si>
  <si>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</si>
  <si>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</si>
  <si>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</si>
  <si>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</si>
  <si>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</si>
  <si>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</si>
  <si>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</si>
  <si>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</si>
  <si>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</si>
  <si>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</si>
  <si>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</si>
  <si>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</si>
  <si>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</si>
  <si>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</si>
  <si>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</si>
  <si>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Часть 4</t>
  </si>
  <si>
    <t>ООО " Территория"</t>
  </si>
  <si>
    <t>ООО "Викс- ДВ"</t>
  </si>
  <si>
    <t>2-941-889</t>
  </si>
  <si>
    <t>ул. Красного Знамени, 131</t>
  </si>
  <si>
    <t>01.12.2007г.</t>
  </si>
  <si>
    <t>№ 44 по ул. Тунгусская</t>
  </si>
  <si>
    <t>ул. Тунгусская, 8</t>
  </si>
  <si>
    <t>Колличество проживающих</t>
  </si>
  <si>
    <t>8 (7 рабочих)</t>
  </si>
  <si>
    <t>ИТОГО ПО ДОМУ:</t>
  </si>
  <si>
    <t>ПРОЧИЕ УСЛУГИ:</t>
  </si>
  <si>
    <t>6. Реклама в лифтах, исполн. ООО Правильный формат</t>
  </si>
  <si>
    <t>тариф в руб. на 1 кв.м.</t>
  </si>
  <si>
    <t>ИТОГО ПО ПРОЧИМ УСЛУГАМ: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</si>
  <si>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</si>
  <si>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</si>
  <si>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</si>
  <si>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ПО ДОМУ:</t>
  </si>
  <si>
    <t>ВСЕГО С УЧЕТОМ ОСТАТКОВ:</t>
  </si>
  <si>
    <t>исполн-ль</t>
  </si>
  <si>
    <t>ООО ТСГ</t>
  </si>
  <si>
    <t>7 шт.</t>
  </si>
  <si>
    <t>сумма, т.р.</t>
  </si>
  <si>
    <t>РесоГарантия</t>
  </si>
  <si>
    <t xml:space="preserve">Обязательное страхование лифтов </t>
  </si>
  <si>
    <t>Ландшафт</t>
  </si>
  <si>
    <t>1 шт</t>
  </si>
  <si>
    <t>3 шт</t>
  </si>
  <si>
    <t>3. Коммун. услуги на содержание ОИ</t>
  </si>
  <si>
    <t>в том числе: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</si>
  <si>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</si>
  <si>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</si>
  <si>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</si>
  <si>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</si>
  <si>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 xml:space="preserve">                       Отчет ООО "Управляющей компании Ленинского района"  за 2018 г.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</si>
  <si>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</si>
  <si>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</si>
  <si>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</si>
  <si>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2018 г.</t>
  </si>
  <si>
    <t>всего: 5566,2 кв.м</t>
  </si>
  <si>
    <t>17695,95 кв.м</t>
  </si>
  <si>
    <t>3. Перечень работ, выполненных по статье " текущий ремонт"  в 2018 году.</t>
  </si>
  <si>
    <t>авар. Замена стояков ХВС, канализации в подвале</t>
  </si>
  <si>
    <t>14 п.м</t>
  </si>
  <si>
    <t>ремонт сист. Электроснабжения 6,7,8 п.</t>
  </si>
  <si>
    <t>2700 п.м</t>
  </si>
  <si>
    <t>ремонт пластиковых окон</t>
  </si>
  <si>
    <t>Экострой-ДВ</t>
  </si>
  <si>
    <t>авар. Ремонт кровли,вентшахт</t>
  </si>
  <si>
    <t>348 кв.м</t>
  </si>
  <si>
    <t>экспертиза инженерных сетей</t>
  </si>
  <si>
    <t>АрктурЭксперт</t>
  </si>
  <si>
    <t>План по статье "текущий ремонт" на 2019 год</t>
  </si>
  <si>
    <t>Предложение Управляющей компании: ремонт фасада, межпанельных швов. Выполнение работ возможно за счет дополнительного сбора средств.</t>
  </si>
  <si>
    <r>
      <t xml:space="preserve">ИСХ   № </t>
    </r>
    <r>
      <rPr>
        <b/>
        <u/>
        <sz val="9"/>
        <color theme="1"/>
        <rFont val="Calibri"/>
        <family val="2"/>
        <charset val="204"/>
        <scheme val="minor"/>
      </rPr>
      <t xml:space="preserve">  604/02 от 21.02.2019 г.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</si>
</sst>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9" xfId="1" applyNumberFormat="1" applyFont="1" applyFill="1" applyBorder="1" applyAlignment="1">
      <alignment horizontal="center"/>
    </xf>
    <xf numFmtId="0" fontId="10" fillId="0" borderId="9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15" fillId="0" borderId="1" xfId="0" applyFont="1" applyBorder="1" applyAlignment="1"/>
    <xf numFmtId="0" fontId="15" fillId="0" borderId="1" xfId="0" applyFont="1" applyBorder="1"/>
    <xf numFmtId="0" fontId="15" fillId="0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2" fontId="0" fillId="0" borderId="0" xfId="0" applyNumberFormat="1"/>
    <xf numFmtId="164" fontId="9" fillId="0" borderId="2" xfId="0" applyNumberFormat="1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/>
    <xf numFmtId="0" fontId="3" fillId="0" borderId="2" xfId="0" applyFont="1" applyBorder="1" applyAlignment="1"/>
    <xf numFmtId="2" fontId="3" fillId="0" borderId="1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0" fillId="0" borderId="0" xfId="0" applyAlignment="1"/>
    <xf numFmtId="0" fontId="3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/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9" fillId="2" borderId="4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/>
    </xf>
    <xf numFmtId="4" fontId="9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8" xfId="2" applyNumberFormat="1" applyFill="1" applyBorder="1" applyAlignment="1" applyProtection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49" fontId="10" fillId="0" borderId="8" xfId="1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2" borderId="7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9" fillId="0" borderId="2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2" borderId="2" xfId="0" applyFont="1" applyFill="1" applyBorder="1" applyAlignment="1"/>
    <xf numFmtId="0" fontId="9" fillId="2" borderId="8" xfId="0" applyFont="1" applyFill="1" applyBorder="1" applyAlignment="1"/>
    <xf numFmtId="0" fontId="3" fillId="0" borderId="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2" borderId="8" xfId="0" applyFont="1" applyFill="1" applyBorder="1" applyAlignment="1">
      <alignment wrapText="1"/>
    </xf>
    <xf numFmtId="0" fontId="12" fillId="0" borderId="2" xfId="0" applyFont="1" applyBorder="1" applyAlignment="1"/>
    <xf numFmtId="0" fontId="0" fillId="0" borderId="7" xfId="0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E11" sqref="E11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142</v>
      </c>
      <c r="C1" s="1"/>
    </row>
    <row r="2" spans="1:4" ht="15" customHeight="1" x14ac:dyDescent="0.25">
      <c r="A2" s="2" t="s">
        <v>53</v>
      </c>
      <c r="C2" s="4"/>
    </row>
    <row r="3" spans="1:4" ht="15.75" x14ac:dyDescent="0.25">
      <c r="B3" s="4" t="s">
        <v>10</v>
      </c>
      <c r="C3" s="23" t="s">
        <v>113</v>
      </c>
    </row>
    <row r="4" spans="1:4" ht="14.25" customHeight="1" x14ac:dyDescent="0.25">
      <c r="A4" s="21" t="s">
        <v>162</v>
      </c>
      <c r="C4" s="4"/>
    </row>
    <row r="5" spans="1:4" ht="15" customHeight="1" x14ac:dyDescent="0.25">
      <c r="A5" s="4" t="s">
        <v>8</v>
      </c>
      <c r="C5" s="4"/>
    </row>
    <row r="6" spans="1:4" s="22" customFormat="1" ht="12.75" customHeight="1" x14ac:dyDescent="0.25">
      <c r="A6" s="4" t="s">
        <v>54</v>
      </c>
      <c r="C6" s="20"/>
    </row>
    <row r="7" spans="1:4" s="22" customFormat="1" ht="12.75" customHeight="1" x14ac:dyDescent="0.25">
      <c r="A7" s="5"/>
      <c r="B7"/>
      <c r="C7"/>
      <c r="D7"/>
    </row>
    <row r="8" spans="1:4" s="3" customFormat="1" ht="15" customHeight="1" x14ac:dyDescent="0.25">
      <c r="A8" s="12" t="s">
        <v>0</v>
      </c>
      <c r="B8" s="13" t="s">
        <v>9</v>
      </c>
      <c r="C8" s="26" t="s">
        <v>51</v>
      </c>
      <c r="D8" s="9"/>
    </row>
    <row r="9" spans="1:4" s="3" customFormat="1" ht="12" customHeight="1" x14ac:dyDescent="0.25">
      <c r="A9" s="12" t="s">
        <v>1</v>
      </c>
      <c r="B9" s="13" t="s">
        <v>11</v>
      </c>
      <c r="C9" s="118" t="s">
        <v>12</v>
      </c>
      <c r="D9" s="119"/>
    </row>
    <row r="10" spans="1:4" s="3" customFormat="1" ht="24" customHeight="1" x14ac:dyDescent="0.25">
      <c r="A10" s="12" t="s">
        <v>2</v>
      </c>
      <c r="B10" s="14" t="s">
        <v>13</v>
      </c>
      <c r="C10" s="120" t="s">
        <v>78</v>
      </c>
      <c r="D10" s="121"/>
    </row>
    <row r="11" spans="1:4" s="3" customFormat="1" ht="15" customHeight="1" x14ac:dyDescent="0.25">
      <c r="A11" s="12" t="s">
        <v>3</v>
      </c>
      <c r="B11" s="13" t="s">
        <v>14</v>
      </c>
      <c r="C11" s="118" t="s">
        <v>15</v>
      </c>
      <c r="D11" s="119"/>
    </row>
    <row r="12" spans="1:4" s="3" customFormat="1" ht="17.25" customHeight="1" x14ac:dyDescent="0.25">
      <c r="A12" s="125">
        <v>5</v>
      </c>
      <c r="B12" s="125" t="s">
        <v>92</v>
      </c>
      <c r="C12" s="52" t="s">
        <v>93</v>
      </c>
      <c r="D12" s="53" t="s">
        <v>94</v>
      </c>
    </row>
    <row r="13" spans="1:4" s="3" customFormat="1" ht="14.25" customHeight="1" x14ac:dyDescent="0.25">
      <c r="A13" s="125"/>
      <c r="B13" s="125"/>
      <c r="C13" s="52" t="s">
        <v>95</v>
      </c>
      <c r="D13" s="53" t="s">
        <v>96</v>
      </c>
    </row>
    <row r="14" spans="1:4" s="3" customFormat="1" x14ac:dyDescent="0.25">
      <c r="A14" s="125"/>
      <c r="B14" s="125"/>
      <c r="C14" s="52" t="s">
        <v>97</v>
      </c>
      <c r="D14" s="53" t="s">
        <v>98</v>
      </c>
    </row>
    <row r="15" spans="1:4" s="3" customFormat="1" ht="16.5" customHeight="1" x14ac:dyDescent="0.25">
      <c r="A15" s="125"/>
      <c r="B15" s="125"/>
      <c r="C15" s="52" t="s">
        <v>99</v>
      </c>
      <c r="D15" s="53" t="s">
        <v>100</v>
      </c>
    </row>
    <row r="16" spans="1:4" s="3" customFormat="1" ht="16.5" customHeight="1" x14ac:dyDescent="0.25">
      <c r="A16" s="125"/>
      <c r="B16" s="125"/>
      <c r="C16" s="52" t="s">
        <v>101</v>
      </c>
      <c r="D16" s="53" t="s">
        <v>102</v>
      </c>
    </row>
    <row r="17" spans="1:4" s="5" customFormat="1" ht="15.75" customHeight="1" x14ac:dyDescent="0.25">
      <c r="A17" s="125"/>
      <c r="B17" s="125"/>
      <c r="C17" s="52" t="s">
        <v>103</v>
      </c>
      <c r="D17" s="53" t="s">
        <v>104</v>
      </c>
    </row>
    <row r="18" spans="1:4" s="5" customFormat="1" ht="15.75" customHeight="1" x14ac:dyDescent="0.25">
      <c r="A18" s="125"/>
      <c r="B18" s="125"/>
      <c r="C18" s="54" t="s">
        <v>105</v>
      </c>
      <c r="D18" s="53" t="s">
        <v>106</v>
      </c>
    </row>
    <row r="19" spans="1:4" ht="16.5" customHeight="1" x14ac:dyDescent="0.25">
      <c r="A19" s="12" t="s">
        <v>4</v>
      </c>
      <c r="B19" s="13" t="s">
        <v>16</v>
      </c>
      <c r="C19" s="126" t="s">
        <v>90</v>
      </c>
      <c r="D19" s="127"/>
    </row>
    <row r="20" spans="1:4" s="5" customFormat="1" ht="15.75" customHeight="1" x14ac:dyDescent="0.25">
      <c r="A20" s="12" t="s">
        <v>5</v>
      </c>
      <c r="B20" s="13" t="s">
        <v>17</v>
      </c>
      <c r="C20" s="128" t="s">
        <v>58</v>
      </c>
      <c r="D20" s="129"/>
    </row>
    <row r="21" spans="1:4" s="5" customFormat="1" ht="15" customHeight="1" x14ac:dyDescent="0.25">
      <c r="A21" s="12" t="s">
        <v>6</v>
      </c>
      <c r="B21" s="13" t="s">
        <v>18</v>
      </c>
      <c r="C21" s="120" t="s">
        <v>19</v>
      </c>
      <c r="D21" s="130"/>
    </row>
    <row r="22" spans="1:4" ht="13.5" customHeight="1" x14ac:dyDescent="0.25">
      <c r="A22" s="24"/>
      <c r="B22" s="25"/>
      <c r="C22" s="24"/>
      <c r="D22" s="24"/>
    </row>
    <row r="23" spans="1:4" x14ac:dyDescent="0.25">
      <c r="A23" s="8" t="s">
        <v>20</v>
      </c>
      <c r="B23" s="16"/>
      <c r="C23" s="16"/>
      <c r="D23" s="16"/>
    </row>
    <row r="24" spans="1:4" ht="12.75" customHeight="1" x14ac:dyDescent="0.25">
      <c r="A24" s="15"/>
      <c r="B24" s="16"/>
      <c r="C24" s="16"/>
      <c r="D24" s="16"/>
    </row>
    <row r="25" spans="1:4" ht="23.25" x14ac:dyDescent="0.25">
      <c r="A25" s="6"/>
      <c r="B25" s="17" t="s">
        <v>21</v>
      </c>
      <c r="C25" s="7" t="s">
        <v>22</v>
      </c>
      <c r="D25" s="51" t="s">
        <v>23</v>
      </c>
    </row>
    <row r="26" spans="1:4" ht="30" customHeight="1" x14ac:dyDescent="0.25">
      <c r="A26" s="122" t="s">
        <v>26</v>
      </c>
      <c r="B26" s="123"/>
      <c r="C26" s="123"/>
      <c r="D26" s="124"/>
    </row>
    <row r="27" spans="1:4" ht="12" customHeight="1" x14ac:dyDescent="0.25">
      <c r="A27" s="48"/>
      <c r="B27" s="49"/>
      <c r="C27" s="49"/>
      <c r="D27" s="50"/>
    </row>
    <row r="28" spans="1:4" x14ac:dyDescent="0.25">
      <c r="A28" s="7">
        <v>1</v>
      </c>
      <c r="B28" s="6" t="s">
        <v>108</v>
      </c>
      <c r="C28" s="6" t="s">
        <v>24</v>
      </c>
      <c r="D28" s="6" t="s">
        <v>25</v>
      </c>
    </row>
    <row r="29" spans="1:4" ht="14.25" customHeight="1" x14ac:dyDescent="0.25">
      <c r="A29" s="19" t="s">
        <v>27</v>
      </c>
      <c r="B29" s="18"/>
      <c r="C29" s="18"/>
      <c r="D29" s="18"/>
    </row>
    <row r="30" spans="1:4" ht="13.5" customHeight="1" x14ac:dyDescent="0.25">
      <c r="A30" s="7">
        <v>1</v>
      </c>
      <c r="B30" s="6" t="s">
        <v>109</v>
      </c>
      <c r="C30" s="6" t="s">
        <v>111</v>
      </c>
      <c r="D30" s="10" t="s">
        <v>110</v>
      </c>
    </row>
    <row r="31" spans="1:4" x14ac:dyDescent="0.25">
      <c r="A31" s="19" t="s">
        <v>43</v>
      </c>
      <c r="B31" s="18"/>
      <c r="C31" s="18"/>
      <c r="D31" s="18"/>
    </row>
    <row r="32" spans="1:4" x14ac:dyDescent="0.25">
      <c r="A32" s="19" t="s">
        <v>44</v>
      </c>
      <c r="B32" s="18"/>
      <c r="C32" s="18"/>
      <c r="D32" s="18"/>
    </row>
    <row r="33" spans="1:4" x14ac:dyDescent="0.25">
      <c r="A33" s="7">
        <v>1</v>
      </c>
      <c r="B33" s="6" t="s">
        <v>28</v>
      </c>
      <c r="C33" s="6" t="s">
        <v>114</v>
      </c>
      <c r="D33" s="10" t="s">
        <v>29</v>
      </c>
    </row>
    <row r="34" spans="1:4" x14ac:dyDescent="0.25">
      <c r="A34" s="19" t="s">
        <v>30</v>
      </c>
      <c r="B34" s="18"/>
      <c r="C34" s="18"/>
      <c r="D34" s="18"/>
    </row>
    <row r="35" spans="1:4" x14ac:dyDescent="0.25">
      <c r="A35" s="7">
        <v>1</v>
      </c>
      <c r="B35" s="6" t="s">
        <v>31</v>
      </c>
      <c r="C35" s="6" t="s">
        <v>24</v>
      </c>
      <c r="D35" s="6" t="s">
        <v>32</v>
      </c>
    </row>
    <row r="36" spans="1:4" ht="15" customHeight="1" x14ac:dyDescent="0.25">
      <c r="A36" s="19" t="s">
        <v>33</v>
      </c>
      <c r="B36" s="18"/>
      <c r="C36" s="18"/>
      <c r="D36" s="18"/>
    </row>
    <row r="37" spans="1:4" x14ac:dyDescent="0.25">
      <c r="A37" s="7">
        <v>1</v>
      </c>
      <c r="B37" s="6" t="s">
        <v>34</v>
      </c>
      <c r="C37" s="6" t="s">
        <v>24</v>
      </c>
      <c r="D37" s="6" t="s">
        <v>25</v>
      </c>
    </row>
    <row r="38" spans="1:4" ht="10.5" customHeight="1" x14ac:dyDescent="0.25">
      <c r="A38" s="27"/>
      <c r="B38" s="11"/>
      <c r="C38" s="11"/>
      <c r="D38" s="11"/>
    </row>
    <row r="39" spans="1:4" x14ac:dyDescent="0.25">
      <c r="A39" s="4" t="s">
        <v>52</v>
      </c>
      <c r="B39" s="18"/>
      <c r="C39" s="18"/>
      <c r="D39" s="18"/>
    </row>
    <row r="40" spans="1:4" ht="15" customHeight="1" x14ac:dyDescent="0.25">
      <c r="A40" s="7">
        <v>1</v>
      </c>
      <c r="B40" s="6" t="s">
        <v>35</v>
      </c>
      <c r="C40" s="116">
        <v>1984</v>
      </c>
      <c r="D40" s="117"/>
    </row>
    <row r="41" spans="1:4" x14ac:dyDescent="0.25">
      <c r="A41" s="7">
        <v>2</v>
      </c>
      <c r="B41" s="6" t="s">
        <v>37</v>
      </c>
      <c r="C41" s="116">
        <v>9</v>
      </c>
      <c r="D41" s="117"/>
    </row>
    <row r="42" spans="1:4" x14ac:dyDescent="0.25">
      <c r="A42" s="7">
        <v>3</v>
      </c>
      <c r="B42" s="6" t="s">
        <v>38</v>
      </c>
      <c r="C42" s="116">
        <v>8</v>
      </c>
      <c r="D42" s="117"/>
    </row>
    <row r="43" spans="1:4" ht="15" customHeight="1" x14ac:dyDescent="0.25">
      <c r="A43" s="7">
        <v>4</v>
      </c>
      <c r="B43" s="6" t="s">
        <v>36</v>
      </c>
      <c r="C43" s="116" t="s">
        <v>116</v>
      </c>
      <c r="D43" s="117"/>
    </row>
    <row r="44" spans="1:4" x14ac:dyDescent="0.25">
      <c r="A44" s="7">
        <v>5</v>
      </c>
      <c r="B44" s="6" t="s">
        <v>39</v>
      </c>
      <c r="C44" s="116">
        <v>8</v>
      </c>
      <c r="D44" s="117"/>
    </row>
    <row r="45" spans="1:4" x14ac:dyDescent="0.25">
      <c r="A45" s="7">
        <v>6</v>
      </c>
      <c r="B45" s="6" t="s">
        <v>40</v>
      </c>
      <c r="C45" s="116" t="s">
        <v>148</v>
      </c>
      <c r="D45" s="117"/>
    </row>
    <row r="46" spans="1:4" ht="15" customHeight="1" x14ac:dyDescent="0.25">
      <c r="A46" s="7">
        <v>7</v>
      </c>
      <c r="B46" s="6" t="s">
        <v>41</v>
      </c>
      <c r="C46" s="116" t="s">
        <v>79</v>
      </c>
      <c r="D46" s="117"/>
    </row>
    <row r="47" spans="1:4" x14ac:dyDescent="0.25">
      <c r="A47" s="7">
        <v>8</v>
      </c>
      <c r="B47" s="6" t="s">
        <v>42</v>
      </c>
      <c r="C47" s="116" t="s">
        <v>147</v>
      </c>
      <c r="D47" s="117"/>
    </row>
    <row r="48" spans="1:4" x14ac:dyDescent="0.25">
      <c r="A48" s="7">
        <v>9</v>
      </c>
      <c r="B48" s="6" t="s">
        <v>115</v>
      </c>
      <c r="C48" s="116">
        <v>774</v>
      </c>
      <c r="D48" s="121"/>
    </row>
    <row r="49" spans="1:4" x14ac:dyDescent="0.25">
      <c r="A49" s="7">
        <v>10</v>
      </c>
      <c r="B49" s="6" t="s">
        <v>77</v>
      </c>
      <c r="C49" s="131" t="s">
        <v>112</v>
      </c>
      <c r="D49" s="117"/>
    </row>
  </sheetData>
  <mergeCells count="19">
    <mergeCell ref="C49:D49"/>
    <mergeCell ref="C43:D43"/>
    <mergeCell ref="C44:D44"/>
    <mergeCell ref="C45:D45"/>
    <mergeCell ref="C46:D46"/>
    <mergeCell ref="C47:D47"/>
    <mergeCell ref="C48:D48"/>
    <mergeCell ref="C42:D42"/>
    <mergeCell ref="C40:D40"/>
    <mergeCell ref="C41:D41"/>
    <mergeCell ref="C9:D9"/>
    <mergeCell ref="C10:D10"/>
    <mergeCell ref="C11:D11"/>
    <mergeCell ref="A26:D26"/>
    <mergeCell ref="A12:A18"/>
    <mergeCell ref="B12:B18"/>
    <mergeCell ref="C19:D19"/>
    <mergeCell ref="C20:D20"/>
    <mergeCell ref="C21:D21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0"/>
  <sheetViews>
    <sheetView topLeftCell="A59" workbookViewId="0">
      <selection activeCell="J32" sqref="J32"/>
    </sheetView>
  </sheetViews>
  <sheetFormatPr defaultRowHeight="15" x14ac:dyDescent="0.25"/>
  <cols>
    <col min="1" max="1" width="15.85546875" customWidth="1"/>
    <col min="2" max="2" width="13.42578125" style="29" customWidth="1"/>
    <col min="3" max="3" width="8.5703125" style="44" customWidth="1"/>
    <col min="4" max="4" width="8.28515625" customWidth="1"/>
    <col min="5" max="5" width="9" customWidth="1"/>
    <col min="6" max="7" width="9.7109375" customWidth="1"/>
    <col min="8" max="8" width="11.42578125" customWidth="1"/>
  </cols>
  <sheetData>
    <row r="1" spans="1:26" x14ac:dyDescent="0.25">
      <c r="A1" s="4" t="s">
        <v>122</v>
      </c>
      <c r="B1"/>
      <c r="C1" s="35"/>
      <c r="D1" s="35"/>
      <c r="G1" s="35"/>
      <c r="H1" s="18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16.5" customHeight="1" x14ac:dyDescent="0.25">
      <c r="A2" s="4" t="s">
        <v>143</v>
      </c>
      <c r="B2"/>
      <c r="C2" s="35"/>
      <c r="D2" s="35"/>
      <c r="G2" s="35"/>
      <c r="H2" s="18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20.25" customHeight="1" x14ac:dyDescent="0.25">
      <c r="A3" s="143" t="s">
        <v>144</v>
      </c>
      <c r="B3" s="143"/>
      <c r="C3" s="93"/>
      <c r="D3" s="94">
        <v>-2512.19</v>
      </c>
      <c r="E3" s="95"/>
      <c r="F3" s="96"/>
      <c r="G3" s="96"/>
      <c r="H3" s="97"/>
      <c r="I3" s="88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15.75" customHeight="1" x14ac:dyDescent="0.25">
      <c r="A4" s="143" t="s">
        <v>123</v>
      </c>
      <c r="B4" s="171"/>
      <c r="C4" s="93"/>
      <c r="D4" s="94">
        <v>7.47</v>
      </c>
      <c r="E4" s="95"/>
      <c r="F4" s="96"/>
      <c r="G4" s="96"/>
      <c r="H4" s="98"/>
      <c r="I4" s="88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18" customHeight="1" x14ac:dyDescent="0.25">
      <c r="A5" s="143" t="s">
        <v>124</v>
      </c>
      <c r="B5" s="171"/>
      <c r="C5" s="93"/>
      <c r="D5" s="94">
        <v>-2519.66</v>
      </c>
      <c r="E5" s="95"/>
      <c r="F5" s="96"/>
      <c r="G5" s="96"/>
      <c r="H5" s="97"/>
      <c r="I5" s="88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15" customHeight="1" x14ac:dyDescent="0.25">
      <c r="A6" s="144" t="s">
        <v>145</v>
      </c>
      <c r="B6" s="145"/>
      <c r="C6" s="145"/>
      <c r="D6" s="145"/>
      <c r="E6" s="145"/>
      <c r="F6" s="145"/>
      <c r="G6" s="145"/>
      <c r="H6" s="146"/>
      <c r="I6" s="88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56.25" customHeight="1" x14ac:dyDescent="0.25">
      <c r="A7" s="147" t="s">
        <v>65</v>
      </c>
      <c r="B7" s="148"/>
      <c r="C7" s="40" t="s">
        <v>120</v>
      </c>
      <c r="D7" s="28" t="s">
        <v>66</v>
      </c>
      <c r="E7" s="28" t="s">
        <v>67</v>
      </c>
      <c r="F7" s="28" t="s">
        <v>68</v>
      </c>
      <c r="G7" s="36" t="s">
        <v>69</v>
      </c>
      <c r="H7" s="28" t="s">
        <v>70</v>
      </c>
      <c r="J7" s="64"/>
    </row>
    <row r="8" spans="1:26" ht="17.25" customHeight="1" x14ac:dyDescent="0.25">
      <c r="A8" s="147" t="s">
        <v>71</v>
      </c>
      <c r="B8" s="134"/>
      <c r="C8" s="41">
        <v>21.13</v>
      </c>
      <c r="D8" s="68">
        <v>-801.01</v>
      </c>
      <c r="E8" s="41">
        <f>E12+E15+E18+E21+E24+E27</f>
        <v>4421.7299999999996</v>
      </c>
      <c r="F8" s="41">
        <f>F12+F15+F18+F21+F24+F27</f>
        <v>4360.5400000000009</v>
      </c>
      <c r="G8" s="41">
        <f>F8</f>
        <v>4360.5400000000009</v>
      </c>
      <c r="H8" s="63">
        <f>F8-E8+D8</f>
        <v>-862.19999999999868</v>
      </c>
      <c r="J8" s="64"/>
    </row>
    <row r="9" spans="1:26" x14ac:dyDescent="0.25">
      <c r="A9" s="37" t="s">
        <v>72</v>
      </c>
      <c r="B9" s="38"/>
      <c r="C9" s="42">
        <f>C8-C10</f>
        <v>19.02</v>
      </c>
      <c r="D9" s="47">
        <f>D8-D10</f>
        <v>-721</v>
      </c>
      <c r="E9" s="42">
        <f>E8-E10</f>
        <v>3979.5569999999998</v>
      </c>
      <c r="F9" s="42">
        <f>F8-F10</f>
        <v>3924.4860000000008</v>
      </c>
      <c r="G9" s="42">
        <f>G8-G10</f>
        <v>3924.4860000000008</v>
      </c>
      <c r="H9" s="47">
        <f t="shared" ref="H9:H10" si="0">F9-E9+D9</f>
        <v>-776.070999999999</v>
      </c>
      <c r="J9" s="64"/>
    </row>
    <row r="10" spans="1:26" x14ac:dyDescent="0.25">
      <c r="A10" s="141" t="s">
        <v>73</v>
      </c>
      <c r="B10" s="142"/>
      <c r="C10" s="42">
        <v>2.11</v>
      </c>
      <c r="D10" s="47">
        <v>-80.010000000000005</v>
      </c>
      <c r="E10" s="42">
        <f>E8*10%</f>
        <v>442.173</v>
      </c>
      <c r="F10" s="42">
        <f>F8*10%</f>
        <v>436.05400000000009</v>
      </c>
      <c r="G10" s="42">
        <f>G8*10%</f>
        <v>436.05400000000009</v>
      </c>
      <c r="H10" s="47">
        <f t="shared" si="0"/>
        <v>-86.12899999999992</v>
      </c>
      <c r="J10" s="58"/>
    </row>
    <row r="11" spans="1:26" ht="12.75" customHeight="1" x14ac:dyDescent="0.25">
      <c r="A11" s="132" t="s">
        <v>74</v>
      </c>
      <c r="B11" s="133"/>
      <c r="C11" s="133"/>
      <c r="D11" s="133"/>
      <c r="E11" s="133"/>
      <c r="F11" s="133"/>
      <c r="G11" s="133"/>
      <c r="H11" s="134"/>
      <c r="J11" s="64"/>
    </row>
    <row r="12" spans="1:26" x14ac:dyDescent="0.25">
      <c r="A12" s="135" t="s">
        <v>55</v>
      </c>
      <c r="B12" s="136"/>
      <c r="C12" s="41">
        <v>5.65</v>
      </c>
      <c r="D12" s="80">
        <v>-242.82</v>
      </c>
      <c r="E12" s="80">
        <v>1199.5999999999999</v>
      </c>
      <c r="F12" s="80">
        <v>1194.83</v>
      </c>
      <c r="G12" s="80">
        <f>F12</f>
        <v>1194.83</v>
      </c>
      <c r="H12" s="47">
        <f>F12-E12+D12</f>
        <v>-247.58999999999997</v>
      </c>
      <c r="J12" s="58"/>
    </row>
    <row r="13" spans="1:26" x14ac:dyDescent="0.25">
      <c r="A13" s="37" t="s">
        <v>72</v>
      </c>
      <c r="B13" s="38"/>
      <c r="C13" s="42">
        <f>C12-C14</f>
        <v>5.085</v>
      </c>
      <c r="D13" s="47">
        <f>D12-D14</f>
        <v>-218.53799999999998</v>
      </c>
      <c r="E13" s="47">
        <f>E12-E14</f>
        <v>1079.6399999999999</v>
      </c>
      <c r="F13" s="47">
        <f>F12-F14</f>
        <v>1075.347</v>
      </c>
      <c r="G13" s="47">
        <f>G12-G14</f>
        <v>1075.347</v>
      </c>
      <c r="H13" s="47">
        <f t="shared" ref="H13:H30" si="1">F13-E13+D13</f>
        <v>-222.83099999999988</v>
      </c>
      <c r="K13" s="58"/>
    </row>
    <row r="14" spans="1:26" x14ac:dyDescent="0.25">
      <c r="A14" s="141" t="s">
        <v>73</v>
      </c>
      <c r="B14" s="142"/>
      <c r="C14" s="42">
        <f>C12*10%</f>
        <v>0.56500000000000006</v>
      </c>
      <c r="D14" s="47">
        <f>D12*10%</f>
        <v>-24.282</v>
      </c>
      <c r="E14" s="47">
        <f>E12*10%</f>
        <v>119.96</v>
      </c>
      <c r="F14" s="47">
        <f>F12*10%</f>
        <v>119.483</v>
      </c>
      <c r="G14" s="47">
        <f>G12*10%</f>
        <v>119.483</v>
      </c>
      <c r="H14" s="47">
        <f t="shared" si="1"/>
        <v>-24.75899999999999</v>
      </c>
    </row>
    <row r="15" spans="1:26" ht="23.25" customHeight="1" x14ac:dyDescent="0.25">
      <c r="A15" s="135" t="s">
        <v>45</v>
      </c>
      <c r="B15" s="136"/>
      <c r="C15" s="41">
        <v>3.45</v>
      </c>
      <c r="D15" s="80">
        <v>-144.63</v>
      </c>
      <c r="E15" s="80">
        <v>732.5</v>
      </c>
      <c r="F15" s="80">
        <v>730.02</v>
      </c>
      <c r="G15" s="80">
        <f>F15</f>
        <v>730.02</v>
      </c>
      <c r="H15" s="47">
        <f t="shared" si="1"/>
        <v>-147.11000000000001</v>
      </c>
    </row>
    <row r="16" spans="1:26" x14ac:dyDescent="0.25">
      <c r="A16" s="37" t="s">
        <v>72</v>
      </c>
      <c r="B16" s="38"/>
      <c r="C16" s="42">
        <f>C15-C17</f>
        <v>3.105</v>
      </c>
      <c r="D16" s="47">
        <f>D15-D17</f>
        <v>-130.167</v>
      </c>
      <c r="E16" s="47">
        <f>E15-E17</f>
        <v>659.25</v>
      </c>
      <c r="F16" s="47">
        <f>F15-F17</f>
        <v>657.01800000000003</v>
      </c>
      <c r="G16" s="47">
        <f>G15-G17</f>
        <v>657.01800000000003</v>
      </c>
      <c r="H16" s="47">
        <f t="shared" si="1"/>
        <v>-132.39899999999997</v>
      </c>
    </row>
    <row r="17" spans="1:8" ht="15" customHeight="1" x14ac:dyDescent="0.25">
      <c r="A17" s="141" t="s">
        <v>73</v>
      </c>
      <c r="B17" s="142"/>
      <c r="C17" s="42">
        <f>C15*10%</f>
        <v>0.34500000000000003</v>
      </c>
      <c r="D17" s="47">
        <f>D15*10%</f>
        <v>-14.463000000000001</v>
      </c>
      <c r="E17" s="47">
        <f>E15*10%</f>
        <v>73.25</v>
      </c>
      <c r="F17" s="47">
        <f>F15*10%</f>
        <v>73.001999999999995</v>
      </c>
      <c r="G17" s="47">
        <f>G15*10%</f>
        <v>73.001999999999995</v>
      </c>
      <c r="H17" s="47">
        <f t="shared" si="1"/>
        <v>-14.711000000000006</v>
      </c>
    </row>
    <row r="18" spans="1:8" ht="12" customHeight="1" x14ac:dyDescent="0.25">
      <c r="A18" s="135" t="s">
        <v>56</v>
      </c>
      <c r="B18" s="136"/>
      <c r="C18" s="40">
        <v>2.37</v>
      </c>
      <c r="D18" s="80">
        <v>-91.25</v>
      </c>
      <c r="E18" s="80">
        <v>503.2</v>
      </c>
      <c r="F18" s="80">
        <v>501.44</v>
      </c>
      <c r="G18" s="80">
        <f>F18</f>
        <v>501.44</v>
      </c>
      <c r="H18" s="47">
        <f t="shared" si="1"/>
        <v>-93.009999999999991</v>
      </c>
    </row>
    <row r="19" spans="1:8" ht="13.5" customHeight="1" x14ac:dyDescent="0.25">
      <c r="A19" s="37" t="s">
        <v>72</v>
      </c>
      <c r="B19" s="38"/>
      <c r="C19" s="42">
        <f>C18-C20</f>
        <v>2.133</v>
      </c>
      <c r="D19" s="47">
        <f>D18-D20</f>
        <v>-82.125</v>
      </c>
      <c r="E19" s="47">
        <f>E18-E20</f>
        <v>452.88</v>
      </c>
      <c r="F19" s="47">
        <f>F18-F20</f>
        <v>451.29599999999999</v>
      </c>
      <c r="G19" s="47">
        <f>G18-G20</f>
        <v>451.29599999999999</v>
      </c>
      <c r="H19" s="47">
        <f t="shared" si="1"/>
        <v>-83.709000000000003</v>
      </c>
    </row>
    <row r="20" spans="1:8" ht="12.75" customHeight="1" x14ac:dyDescent="0.25">
      <c r="A20" s="141" t="s">
        <v>73</v>
      </c>
      <c r="B20" s="142"/>
      <c r="C20" s="42">
        <f>C18*10%</f>
        <v>0.23700000000000002</v>
      </c>
      <c r="D20" s="47">
        <f>D18*10%</f>
        <v>-9.125</v>
      </c>
      <c r="E20" s="47">
        <f>E18*10%</f>
        <v>50.32</v>
      </c>
      <c r="F20" s="47">
        <f>F18*10%</f>
        <v>50.144000000000005</v>
      </c>
      <c r="G20" s="47">
        <f>G18*10%</f>
        <v>50.144000000000005</v>
      </c>
      <c r="H20" s="47">
        <f t="shared" si="1"/>
        <v>-9.3009999999999948</v>
      </c>
    </row>
    <row r="21" spans="1:8" x14ac:dyDescent="0.25">
      <c r="A21" s="135" t="s">
        <v>57</v>
      </c>
      <c r="B21" s="136"/>
      <c r="C21" s="43">
        <v>1.1100000000000001</v>
      </c>
      <c r="D21" s="47">
        <v>-46.73</v>
      </c>
      <c r="E21" s="47">
        <v>235.67</v>
      </c>
      <c r="F21" s="47">
        <v>234.84</v>
      </c>
      <c r="G21" s="47">
        <f>F21</f>
        <v>234.84</v>
      </c>
      <c r="H21" s="47">
        <f t="shared" si="1"/>
        <v>-47.559999999999981</v>
      </c>
    </row>
    <row r="22" spans="1:8" ht="14.25" customHeight="1" x14ac:dyDescent="0.25">
      <c r="A22" s="37" t="s">
        <v>72</v>
      </c>
      <c r="B22" s="38"/>
      <c r="C22" s="42">
        <f>C21-C23</f>
        <v>0.99900000000000011</v>
      </c>
      <c r="D22" s="47">
        <f>D21-D23</f>
        <v>-42.056999999999995</v>
      </c>
      <c r="E22" s="47">
        <f>E21-E23</f>
        <v>212.10299999999998</v>
      </c>
      <c r="F22" s="47">
        <f>F21-F23</f>
        <v>211.35599999999999</v>
      </c>
      <c r="G22" s="47">
        <f>G21-G23</f>
        <v>211.35599999999999</v>
      </c>
      <c r="H22" s="47">
        <f t="shared" si="1"/>
        <v>-42.803999999999981</v>
      </c>
    </row>
    <row r="23" spans="1:8" ht="14.25" customHeight="1" x14ac:dyDescent="0.25">
      <c r="A23" s="141" t="s">
        <v>73</v>
      </c>
      <c r="B23" s="142"/>
      <c r="C23" s="42">
        <f>C21*10%</f>
        <v>0.11100000000000002</v>
      </c>
      <c r="D23" s="47">
        <f>D21*10%</f>
        <v>-4.673</v>
      </c>
      <c r="E23" s="47">
        <f>E21*10%</f>
        <v>23.567</v>
      </c>
      <c r="F23" s="47">
        <f>F21*10%</f>
        <v>23.484000000000002</v>
      </c>
      <c r="G23" s="47">
        <f>G21*10%</f>
        <v>23.484000000000002</v>
      </c>
      <c r="H23" s="47">
        <f t="shared" si="1"/>
        <v>-4.7559999999999985</v>
      </c>
    </row>
    <row r="24" spans="1:8" ht="14.25" customHeight="1" x14ac:dyDescent="0.25">
      <c r="A24" s="10" t="s">
        <v>46</v>
      </c>
      <c r="B24" s="39"/>
      <c r="C24" s="43">
        <v>4.3600000000000003</v>
      </c>
      <c r="D24" s="47">
        <v>-150.69</v>
      </c>
      <c r="E24" s="47">
        <v>919.29</v>
      </c>
      <c r="F24" s="47">
        <v>896.97</v>
      </c>
      <c r="G24" s="47">
        <f>F24</f>
        <v>896.97</v>
      </c>
      <c r="H24" s="47">
        <f t="shared" si="1"/>
        <v>-173.00999999999993</v>
      </c>
    </row>
    <row r="25" spans="1:8" ht="14.25" customHeight="1" x14ac:dyDescent="0.25">
      <c r="A25" s="37" t="s">
        <v>72</v>
      </c>
      <c r="B25" s="38"/>
      <c r="C25" s="42">
        <f>C24-C26</f>
        <v>3.9240000000000004</v>
      </c>
      <c r="D25" s="47">
        <f>D24-D26</f>
        <v>-135.62100000000001</v>
      </c>
      <c r="E25" s="47">
        <f>E24-E26</f>
        <v>827.36099999999999</v>
      </c>
      <c r="F25" s="47">
        <f>F24-F26</f>
        <v>807.27300000000002</v>
      </c>
      <c r="G25" s="47">
        <f>G24-G26</f>
        <v>807.27300000000002</v>
      </c>
      <c r="H25" s="47">
        <f t="shared" si="1"/>
        <v>-155.70899999999997</v>
      </c>
    </row>
    <row r="26" spans="1:8" x14ac:dyDescent="0.25">
      <c r="A26" s="141" t="s">
        <v>73</v>
      </c>
      <c r="B26" s="142"/>
      <c r="C26" s="42">
        <f>C24*10%</f>
        <v>0.43600000000000005</v>
      </c>
      <c r="D26" s="47">
        <f>D24*10%</f>
        <v>-15.069000000000001</v>
      </c>
      <c r="E26" s="47">
        <f>E24*10%</f>
        <v>91.929000000000002</v>
      </c>
      <c r="F26" s="47">
        <f>F24*10%</f>
        <v>89.697000000000003</v>
      </c>
      <c r="G26" s="47">
        <f>G24*10%</f>
        <v>89.697000000000003</v>
      </c>
      <c r="H26" s="47">
        <f t="shared" si="1"/>
        <v>-17.301000000000002</v>
      </c>
    </row>
    <row r="27" spans="1:8" ht="14.25" customHeight="1" x14ac:dyDescent="0.25">
      <c r="A27" s="153" t="s">
        <v>47</v>
      </c>
      <c r="B27" s="154"/>
      <c r="C27" s="139">
        <v>4.1900000000000004</v>
      </c>
      <c r="D27" s="137">
        <v>-124.89</v>
      </c>
      <c r="E27" s="137">
        <v>831.47</v>
      </c>
      <c r="F27" s="137">
        <v>802.44</v>
      </c>
      <c r="G27" s="137">
        <f>F27</f>
        <v>802.44</v>
      </c>
      <c r="H27" s="47">
        <f t="shared" si="1"/>
        <v>-153.91999999999996</v>
      </c>
    </row>
    <row r="28" spans="1:8" ht="0.75" hidden="1" customHeight="1" x14ac:dyDescent="0.25">
      <c r="A28" s="155"/>
      <c r="B28" s="156"/>
      <c r="C28" s="140"/>
      <c r="D28" s="138"/>
      <c r="E28" s="138"/>
      <c r="F28" s="138"/>
      <c r="G28" s="138"/>
      <c r="H28" s="47">
        <f t="shared" si="1"/>
        <v>0</v>
      </c>
    </row>
    <row r="29" spans="1:8" x14ac:dyDescent="0.25">
      <c r="A29" s="37" t="s">
        <v>72</v>
      </c>
      <c r="B29" s="38"/>
      <c r="C29" s="42">
        <f>C27-C30</f>
        <v>3.7710000000000004</v>
      </c>
      <c r="D29" s="47">
        <f>D27-D30</f>
        <v>-112.401</v>
      </c>
      <c r="E29" s="47">
        <f>E27-E30</f>
        <v>748.32299999999998</v>
      </c>
      <c r="F29" s="47">
        <f>F27-F30</f>
        <v>722.19600000000003</v>
      </c>
      <c r="G29" s="47">
        <f>G27-G30</f>
        <v>722.19600000000003</v>
      </c>
      <c r="H29" s="47">
        <f t="shared" si="1"/>
        <v>-138.52799999999996</v>
      </c>
    </row>
    <row r="30" spans="1:8" x14ac:dyDescent="0.25">
      <c r="A30" s="141" t="s">
        <v>73</v>
      </c>
      <c r="B30" s="142"/>
      <c r="C30" s="42">
        <f>C27*10%</f>
        <v>0.41900000000000004</v>
      </c>
      <c r="D30" s="47">
        <f>D27*10%</f>
        <v>-12.489000000000001</v>
      </c>
      <c r="E30" s="47">
        <f>E27*10%</f>
        <v>83.147000000000006</v>
      </c>
      <c r="F30" s="47">
        <f>F27*10%</f>
        <v>80.244000000000014</v>
      </c>
      <c r="G30" s="47">
        <f>G27*10%</f>
        <v>80.244000000000014</v>
      </c>
      <c r="H30" s="47">
        <f t="shared" si="1"/>
        <v>-15.391999999999992</v>
      </c>
    </row>
    <row r="31" spans="1:8" x14ac:dyDescent="0.25">
      <c r="A31" s="112"/>
      <c r="B31" s="113"/>
      <c r="C31" s="42"/>
      <c r="D31" s="47"/>
      <c r="E31" s="47"/>
      <c r="F31" s="47"/>
      <c r="G31" s="115"/>
      <c r="H31" s="47"/>
    </row>
    <row r="32" spans="1:8" ht="17.25" customHeight="1" x14ac:dyDescent="0.25">
      <c r="A32" s="147" t="s">
        <v>48</v>
      </c>
      <c r="B32" s="134"/>
      <c r="C32" s="43">
        <v>7.8</v>
      </c>
      <c r="D32" s="55">
        <v>-1598.2</v>
      </c>
      <c r="E32" s="43">
        <v>1582.78</v>
      </c>
      <c r="F32" s="43">
        <v>1566.16</v>
      </c>
      <c r="G32" s="59">
        <f>G33+G34</f>
        <v>1779.12</v>
      </c>
      <c r="H32" s="75">
        <f>F32-E32-G32+D32+F32</f>
        <v>-1827.7799999999995</v>
      </c>
    </row>
    <row r="33" spans="1:8" ht="15" customHeight="1" x14ac:dyDescent="0.25">
      <c r="A33" s="37" t="s">
        <v>75</v>
      </c>
      <c r="B33" s="38"/>
      <c r="C33" s="42">
        <f>C32-C34</f>
        <v>7.02</v>
      </c>
      <c r="D33" s="7">
        <v>-1585.17</v>
      </c>
      <c r="E33" s="42">
        <f>E32-E34</f>
        <v>1424.502</v>
      </c>
      <c r="F33" s="42">
        <f>F32-F34</f>
        <v>1409.5440000000001</v>
      </c>
      <c r="G33" s="57">
        <v>1622.5</v>
      </c>
      <c r="H33" s="76">
        <f t="shared" ref="H33:H34" si="2">F33-E33-G33+D33+F33</f>
        <v>-1813.0839999999996</v>
      </c>
    </row>
    <row r="34" spans="1:8" ht="12.75" customHeight="1" x14ac:dyDescent="0.25">
      <c r="A34" s="141" t="s">
        <v>73</v>
      </c>
      <c r="B34" s="142"/>
      <c r="C34" s="42">
        <f>C32*10%</f>
        <v>0.78</v>
      </c>
      <c r="D34" s="7">
        <v>-12.64</v>
      </c>
      <c r="E34" s="42">
        <f>E32*10%</f>
        <v>158.27800000000002</v>
      </c>
      <c r="F34" s="42">
        <f>F32*10%</f>
        <v>156.61600000000001</v>
      </c>
      <c r="G34" s="42">
        <v>156.62</v>
      </c>
      <c r="H34" s="47">
        <f t="shared" si="2"/>
        <v>-14.306000000000012</v>
      </c>
    </row>
    <row r="35" spans="1:8" ht="12.75" customHeight="1" x14ac:dyDescent="0.25">
      <c r="A35" s="112"/>
      <c r="B35" s="113"/>
      <c r="C35" s="42"/>
      <c r="D35" s="7"/>
      <c r="E35" s="42"/>
      <c r="F35" s="42"/>
      <c r="G35" s="114"/>
      <c r="H35" s="47"/>
    </row>
    <row r="36" spans="1:8" ht="12.75" customHeight="1" x14ac:dyDescent="0.25">
      <c r="A36" s="174" t="s">
        <v>136</v>
      </c>
      <c r="B36" s="175"/>
      <c r="C36" s="42"/>
      <c r="D36" s="55">
        <v>-120.45</v>
      </c>
      <c r="E36" s="43">
        <f>E38+E39+E40+E41</f>
        <v>622.92999999999995</v>
      </c>
      <c r="F36" s="43">
        <f>F38+F39+F40+F41</f>
        <v>622.33000000000004</v>
      </c>
      <c r="G36" s="59">
        <v>622.33000000000004</v>
      </c>
      <c r="H36" s="75">
        <f t="shared" ref="H36:H41" si="3">F36-E36-G36+D36+F36</f>
        <v>-121.04999999999995</v>
      </c>
    </row>
    <row r="37" spans="1:8" ht="12.75" customHeight="1" x14ac:dyDescent="0.25">
      <c r="A37" s="37" t="s">
        <v>137</v>
      </c>
      <c r="B37" s="110"/>
      <c r="C37" s="42"/>
      <c r="D37" s="7"/>
      <c r="E37" s="42"/>
      <c r="F37" s="42"/>
      <c r="G37" s="42"/>
      <c r="H37" s="75">
        <f t="shared" si="3"/>
        <v>0</v>
      </c>
    </row>
    <row r="38" spans="1:8" ht="12.75" customHeight="1" x14ac:dyDescent="0.25">
      <c r="A38" s="157" t="s">
        <v>138</v>
      </c>
      <c r="B38" s="158"/>
      <c r="C38" s="42"/>
      <c r="D38" s="7">
        <v>-5.59</v>
      </c>
      <c r="E38" s="42">
        <v>31.51</v>
      </c>
      <c r="F38" s="42">
        <v>31.2</v>
      </c>
      <c r="G38" s="42">
        <v>31.2</v>
      </c>
      <c r="H38" s="75">
        <f t="shared" si="3"/>
        <v>-5.9000000000000021</v>
      </c>
    </row>
    <row r="39" spans="1:8" ht="12.75" customHeight="1" x14ac:dyDescent="0.25">
      <c r="A39" s="157" t="s">
        <v>140</v>
      </c>
      <c r="B39" s="158"/>
      <c r="C39" s="42"/>
      <c r="D39" s="7">
        <v>-32.92</v>
      </c>
      <c r="E39" s="42">
        <v>160.72999999999999</v>
      </c>
      <c r="F39" s="42">
        <v>161.55000000000001</v>
      </c>
      <c r="G39" s="42">
        <v>161.55000000000001</v>
      </c>
      <c r="H39" s="75">
        <f t="shared" si="3"/>
        <v>-32.099999999999966</v>
      </c>
    </row>
    <row r="40" spans="1:8" ht="12.75" customHeight="1" x14ac:dyDescent="0.25">
      <c r="A40" s="157" t="s">
        <v>141</v>
      </c>
      <c r="B40" s="158"/>
      <c r="C40" s="42"/>
      <c r="D40" s="7">
        <v>-78.22</v>
      </c>
      <c r="E40" s="42">
        <v>400.9</v>
      </c>
      <c r="F40" s="42">
        <v>400.66</v>
      </c>
      <c r="G40" s="42">
        <v>400.66</v>
      </c>
      <c r="H40" s="75">
        <f t="shared" si="3"/>
        <v>-78.45999999999998</v>
      </c>
    </row>
    <row r="41" spans="1:8" ht="12.75" customHeight="1" x14ac:dyDescent="0.25">
      <c r="A41" s="157" t="s">
        <v>139</v>
      </c>
      <c r="B41" s="158"/>
      <c r="C41" s="42"/>
      <c r="D41" s="7">
        <v>-3.72</v>
      </c>
      <c r="E41" s="42">
        <v>29.79</v>
      </c>
      <c r="F41" s="42">
        <v>28.92</v>
      </c>
      <c r="G41" s="42">
        <v>28.92</v>
      </c>
      <c r="H41" s="75">
        <f t="shared" si="3"/>
        <v>-4.5899999999999963</v>
      </c>
    </row>
    <row r="42" spans="1:8" s="4" customFormat="1" ht="13.5" customHeight="1" x14ac:dyDescent="0.25">
      <c r="A42" s="99" t="s">
        <v>117</v>
      </c>
      <c r="B42" s="100"/>
      <c r="C42" s="96"/>
      <c r="D42" s="101"/>
      <c r="E42" s="96">
        <f>E8+E32+E36</f>
        <v>6627.44</v>
      </c>
      <c r="F42" s="96">
        <f t="shared" ref="F42:G42" si="4">F8+F32+F36</f>
        <v>6549.0300000000007</v>
      </c>
      <c r="G42" s="96">
        <f t="shared" si="4"/>
        <v>6761.9900000000007</v>
      </c>
      <c r="H42" s="95"/>
    </row>
    <row r="43" spans="1:8" s="4" customFormat="1" ht="16.5" customHeight="1" x14ac:dyDescent="0.25">
      <c r="A43" s="99" t="s">
        <v>118</v>
      </c>
      <c r="B43" s="100"/>
      <c r="C43" s="96"/>
      <c r="D43" s="101"/>
      <c r="E43" s="96"/>
      <c r="F43" s="96"/>
      <c r="G43" s="102"/>
      <c r="H43" s="95"/>
    </row>
    <row r="44" spans="1:8" s="82" customFormat="1" ht="24" customHeight="1" x14ac:dyDescent="0.25">
      <c r="A44" s="149" t="s">
        <v>91</v>
      </c>
      <c r="B44" s="150"/>
      <c r="C44" s="85"/>
      <c r="D44" s="84">
        <v>0</v>
      </c>
      <c r="E44" s="84">
        <v>0</v>
      </c>
      <c r="F44" s="84">
        <v>0</v>
      </c>
      <c r="G44" s="86">
        <v>0</v>
      </c>
      <c r="H44" s="75">
        <f t="shared" ref="H44:H47" si="5">F44-E44-G44+D44+F44</f>
        <v>0</v>
      </c>
    </row>
    <row r="45" spans="1:8" ht="12" customHeight="1" x14ac:dyDescent="0.25">
      <c r="A45" s="37" t="s">
        <v>75</v>
      </c>
      <c r="B45" s="38"/>
      <c r="C45" s="42"/>
      <c r="D45" s="47">
        <v>0</v>
      </c>
      <c r="E45" s="47">
        <v>0</v>
      </c>
      <c r="F45" s="47">
        <v>0</v>
      </c>
      <c r="G45" s="81">
        <v>0</v>
      </c>
      <c r="H45" s="75">
        <f>H44</f>
        <v>0</v>
      </c>
    </row>
    <row r="46" spans="1:8" s="4" customFormat="1" ht="23.25" customHeight="1" x14ac:dyDescent="0.25">
      <c r="A46" s="149" t="s">
        <v>119</v>
      </c>
      <c r="B46" s="150"/>
      <c r="C46" s="43">
        <v>150</v>
      </c>
      <c r="D46" s="55">
        <v>7.47</v>
      </c>
      <c r="E46" s="55">
        <v>0</v>
      </c>
      <c r="F46" s="55">
        <v>0</v>
      </c>
      <c r="G46" s="56">
        <v>0</v>
      </c>
      <c r="H46" s="75">
        <f t="shared" si="5"/>
        <v>7.47</v>
      </c>
    </row>
    <row r="47" spans="1:8" s="82" customFormat="1" ht="12.75" customHeight="1" x14ac:dyDescent="0.25">
      <c r="A47" s="79" t="s">
        <v>76</v>
      </c>
      <c r="B47" s="78"/>
      <c r="C47" s="42"/>
      <c r="D47" s="7">
        <v>0</v>
      </c>
      <c r="E47" s="83">
        <f>E46*17%</f>
        <v>0</v>
      </c>
      <c r="F47" s="83">
        <f>F46*17%</f>
        <v>0</v>
      </c>
      <c r="G47" s="77">
        <v>0</v>
      </c>
      <c r="H47" s="75">
        <f t="shared" si="5"/>
        <v>0</v>
      </c>
    </row>
    <row r="48" spans="1:8" ht="14.25" customHeight="1" x14ac:dyDescent="0.25">
      <c r="A48" s="151" t="s">
        <v>121</v>
      </c>
      <c r="B48" s="152"/>
      <c r="C48" s="103"/>
      <c r="D48" s="104"/>
      <c r="E48" s="101">
        <f>E44+E46</f>
        <v>0</v>
      </c>
      <c r="F48" s="101">
        <f>F44+F46</f>
        <v>0</v>
      </c>
      <c r="G48" s="96">
        <f>G44+G46</f>
        <v>0</v>
      </c>
      <c r="H48" s="104"/>
    </row>
    <row r="49" spans="1:26" x14ac:dyDescent="0.25">
      <c r="A49" s="105" t="s">
        <v>125</v>
      </c>
      <c r="B49" s="106"/>
      <c r="C49" s="96"/>
      <c r="D49" s="101"/>
      <c r="E49" s="96">
        <f>E42+E48</f>
        <v>6627.44</v>
      </c>
      <c r="F49" s="96">
        <f>F42+F48</f>
        <v>6549.0300000000007</v>
      </c>
      <c r="G49" s="96">
        <f>G42+G48</f>
        <v>6761.9900000000007</v>
      </c>
      <c r="H49" s="95"/>
    </row>
    <row r="50" spans="1:26" ht="24" customHeight="1" x14ac:dyDescent="0.25">
      <c r="A50" s="107" t="s">
        <v>126</v>
      </c>
      <c r="B50" s="108"/>
      <c r="C50" s="96"/>
      <c r="D50" s="95">
        <f>D3</f>
        <v>-2512.19</v>
      </c>
      <c r="E50" s="96"/>
      <c r="F50" s="96"/>
      <c r="G50" s="96"/>
      <c r="H50" s="95">
        <f>F49-E49+D50+F49-G49</f>
        <v>-2803.559999999999</v>
      </c>
      <c r="I50" s="64"/>
    </row>
    <row r="51" spans="1:26" ht="22.5" customHeight="1" x14ac:dyDescent="0.25">
      <c r="A51" s="143" t="s">
        <v>146</v>
      </c>
      <c r="B51" s="143"/>
      <c r="C51" s="93"/>
      <c r="D51" s="94"/>
      <c r="E51" s="95"/>
      <c r="F51" s="96"/>
      <c r="G51" s="96"/>
      <c r="H51" s="95">
        <f>H52+H53</f>
        <v>-2803.5599999999981</v>
      </c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15" customHeight="1" x14ac:dyDescent="0.25">
      <c r="A52" s="143" t="s">
        <v>123</v>
      </c>
      <c r="B52" s="171"/>
      <c r="C52" s="93"/>
      <c r="D52" s="93"/>
      <c r="E52" s="95"/>
      <c r="F52" s="96"/>
      <c r="G52" s="96"/>
      <c r="H52" s="111">
        <f>H44+H46</f>
        <v>7.47</v>
      </c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18" customHeight="1" x14ac:dyDescent="0.25">
      <c r="A53" s="143" t="s">
        <v>124</v>
      </c>
      <c r="B53" s="171"/>
      <c r="C53" s="93"/>
      <c r="D53" s="93"/>
      <c r="E53" s="95"/>
      <c r="F53" s="96"/>
      <c r="G53" s="96"/>
      <c r="H53" s="95">
        <f>H8+H32+H36</f>
        <v>-2811.0299999999979</v>
      </c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24.75" customHeight="1" x14ac:dyDescent="0.25">
      <c r="A54" s="162"/>
      <c r="B54" s="163"/>
      <c r="C54" s="163"/>
      <c r="D54" s="163"/>
      <c r="E54" s="163"/>
      <c r="F54" s="163"/>
      <c r="G54" s="163"/>
      <c r="H54" s="163"/>
    </row>
    <row r="55" spans="1:26" ht="9.75" customHeight="1" x14ac:dyDescent="0.25"/>
    <row r="56" spans="1:26" x14ac:dyDescent="0.25">
      <c r="A56" s="20" t="s">
        <v>149</v>
      </c>
      <c r="D56" s="22"/>
      <c r="E56" s="22"/>
      <c r="F56" s="22"/>
      <c r="G56" s="22"/>
    </row>
    <row r="57" spans="1:26" x14ac:dyDescent="0.25">
      <c r="A57" s="169" t="s">
        <v>59</v>
      </c>
      <c r="B57" s="170"/>
      <c r="C57" s="170"/>
      <c r="D57" s="121"/>
      <c r="E57" s="30" t="s">
        <v>60</v>
      </c>
      <c r="F57" s="30" t="s">
        <v>61</v>
      </c>
      <c r="G57" s="30" t="s">
        <v>130</v>
      </c>
      <c r="H57" s="90" t="s">
        <v>127</v>
      </c>
    </row>
    <row r="58" spans="1:26" ht="15.75" customHeight="1" x14ac:dyDescent="0.25">
      <c r="A58" s="166" t="s">
        <v>132</v>
      </c>
      <c r="B58" s="167"/>
      <c r="C58" s="167"/>
      <c r="D58" s="168"/>
      <c r="E58" s="31">
        <v>43191</v>
      </c>
      <c r="F58" s="30" t="s">
        <v>129</v>
      </c>
      <c r="G58" s="32">
        <v>4.2699999999999996</v>
      </c>
      <c r="H58" s="91" t="s">
        <v>131</v>
      </c>
      <c r="I58" s="64"/>
      <c r="J58" s="64"/>
    </row>
    <row r="59" spans="1:26" ht="15.75" customHeight="1" x14ac:dyDescent="0.25">
      <c r="A59" s="166" t="s">
        <v>150</v>
      </c>
      <c r="B59" s="167"/>
      <c r="C59" s="167"/>
      <c r="D59" s="158"/>
      <c r="E59" s="31">
        <v>43191</v>
      </c>
      <c r="F59" s="30" t="s">
        <v>151</v>
      </c>
      <c r="G59" s="32">
        <v>38.97</v>
      </c>
      <c r="H59" s="89" t="s">
        <v>133</v>
      </c>
    </row>
    <row r="60" spans="1:26" ht="15" customHeight="1" x14ac:dyDescent="0.25">
      <c r="A60" s="166" t="s">
        <v>152</v>
      </c>
      <c r="B60" s="167"/>
      <c r="C60" s="167"/>
      <c r="D60" s="168"/>
      <c r="E60" s="31">
        <v>43405</v>
      </c>
      <c r="F60" s="31" t="s">
        <v>153</v>
      </c>
      <c r="G60" s="32">
        <v>1192.7</v>
      </c>
      <c r="H60" s="109" t="s">
        <v>128</v>
      </c>
    </row>
    <row r="61" spans="1:26" ht="15.75" customHeight="1" x14ac:dyDescent="0.25">
      <c r="A61" s="166" t="s">
        <v>154</v>
      </c>
      <c r="B61" s="173"/>
      <c r="C61" s="173"/>
      <c r="D61" s="158"/>
      <c r="E61" s="31">
        <v>43160</v>
      </c>
      <c r="F61" s="30" t="s">
        <v>134</v>
      </c>
      <c r="G61" s="32">
        <v>3.1</v>
      </c>
      <c r="H61" s="89" t="s">
        <v>155</v>
      </c>
      <c r="I61" s="64"/>
    </row>
    <row r="62" spans="1:26" ht="15.75" customHeight="1" x14ac:dyDescent="0.25">
      <c r="A62" s="166" t="s">
        <v>156</v>
      </c>
      <c r="B62" s="167"/>
      <c r="C62" s="167"/>
      <c r="D62" s="168"/>
      <c r="E62" s="31">
        <v>43374</v>
      </c>
      <c r="F62" s="30" t="s">
        <v>157</v>
      </c>
      <c r="G62" s="32">
        <v>352.16</v>
      </c>
      <c r="H62" s="89" t="s">
        <v>128</v>
      </c>
      <c r="I62" s="64"/>
    </row>
    <row r="63" spans="1:26" ht="15.75" customHeight="1" x14ac:dyDescent="0.25">
      <c r="A63" s="166" t="s">
        <v>154</v>
      </c>
      <c r="B63" s="173"/>
      <c r="C63" s="173"/>
      <c r="D63" s="158"/>
      <c r="E63" s="31">
        <v>43374</v>
      </c>
      <c r="F63" s="30" t="s">
        <v>135</v>
      </c>
      <c r="G63" s="32">
        <v>6.3</v>
      </c>
      <c r="H63" s="89" t="s">
        <v>128</v>
      </c>
      <c r="I63" s="64"/>
    </row>
    <row r="64" spans="1:26" ht="15.75" customHeight="1" x14ac:dyDescent="0.25">
      <c r="A64" s="166" t="s">
        <v>158</v>
      </c>
      <c r="B64" s="173"/>
      <c r="C64" s="173"/>
      <c r="D64" s="158"/>
      <c r="E64" s="31">
        <v>43374</v>
      </c>
      <c r="F64" s="30">
        <v>1</v>
      </c>
      <c r="G64" s="32">
        <v>25</v>
      </c>
      <c r="H64" s="89" t="s">
        <v>159</v>
      </c>
      <c r="I64" s="64"/>
    </row>
    <row r="65" spans="1:9" ht="15.75" customHeight="1" x14ac:dyDescent="0.25">
      <c r="A65" s="166"/>
      <c r="B65" s="173"/>
      <c r="C65" s="173"/>
      <c r="D65" s="158"/>
      <c r="E65" s="31"/>
      <c r="F65" s="30"/>
      <c r="G65" s="32"/>
      <c r="H65" s="89"/>
      <c r="I65" s="64"/>
    </row>
    <row r="66" spans="1:9" ht="15.75" customHeight="1" x14ac:dyDescent="0.25">
      <c r="A66" s="166"/>
      <c r="B66" s="173"/>
      <c r="C66" s="173"/>
      <c r="D66" s="158"/>
      <c r="E66" s="31"/>
      <c r="F66" s="30"/>
      <c r="G66" s="32"/>
      <c r="H66" s="89"/>
      <c r="I66" s="64"/>
    </row>
    <row r="67" spans="1:9" ht="15.75" customHeight="1" x14ac:dyDescent="0.25">
      <c r="A67" s="166"/>
      <c r="B67" s="173"/>
      <c r="C67" s="173"/>
      <c r="D67" s="158"/>
      <c r="E67" s="31"/>
      <c r="F67" s="30"/>
      <c r="G67" s="32"/>
      <c r="H67" s="89"/>
      <c r="I67" s="64"/>
    </row>
    <row r="68" spans="1:9" ht="15.75" customHeight="1" x14ac:dyDescent="0.25">
      <c r="A68" s="166"/>
      <c r="B68" s="173"/>
      <c r="C68" s="173"/>
      <c r="D68" s="158"/>
      <c r="E68" s="31"/>
      <c r="F68" s="30"/>
      <c r="G68" s="32"/>
      <c r="H68" s="89"/>
      <c r="I68" s="64"/>
    </row>
    <row r="69" spans="1:9" s="4" customFormat="1" x14ac:dyDescent="0.25">
      <c r="A69" s="172" t="s">
        <v>7</v>
      </c>
      <c r="B69" s="133"/>
      <c r="C69" s="133"/>
      <c r="D69" s="134"/>
      <c r="E69" s="60"/>
      <c r="F69" s="61"/>
      <c r="G69" s="62">
        <f>SUM(G58:G68)</f>
        <v>1622.5</v>
      </c>
      <c r="H69" s="92"/>
    </row>
    <row r="70" spans="1:9" s="4" customFormat="1" ht="9" customHeight="1" x14ac:dyDescent="0.25">
      <c r="A70" s="69"/>
      <c r="B70" s="70"/>
      <c r="C70" s="70"/>
      <c r="D70" s="70"/>
      <c r="E70" s="71"/>
      <c r="F70" s="72"/>
      <c r="G70" s="73"/>
    </row>
    <row r="71" spans="1:9" x14ac:dyDescent="0.25">
      <c r="A71" s="20" t="s">
        <v>49</v>
      </c>
      <c r="D71" s="22"/>
      <c r="E71" s="22"/>
      <c r="F71" s="22"/>
      <c r="G71" s="22"/>
    </row>
    <row r="72" spans="1:9" x14ac:dyDescent="0.25">
      <c r="A72" s="20" t="s">
        <v>50</v>
      </c>
      <c r="D72" s="22"/>
      <c r="E72" s="22"/>
      <c r="F72" s="22"/>
      <c r="G72" s="22"/>
    </row>
    <row r="73" spans="1:9" ht="23.25" customHeight="1" x14ac:dyDescent="0.25">
      <c r="A73" s="164" t="s">
        <v>63</v>
      </c>
      <c r="B73" s="142"/>
      <c r="C73" s="142"/>
      <c r="D73" s="142"/>
      <c r="E73" s="121"/>
      <c r="F73" s="34" t="s">
        <v>61</v>
      </c>
      <c r="G73" s="33" t="s">
        <v>62</v>
      </c>
    </row>
    <row r="74" spans="1:9" x14ac:dyDescent="0.25">
      <c r="A74" s="165" t="s">
        <v>64</v>
      </c>
      <c r="B74" s="133"/>
      <c r="C74" s="133"/>
      <c r="D74" s="133"/>
      <c r="E74" s="134"/>
      <c r="F74" s="30">
        <v>11</v>
      </c>
      <c r="G74" s="74">
        <v>10377.1</v>
      </c>
    </row>
    <row r="75" spans="1:9" x14ac:dyDescent="0.25">
      <c r="A75" s="22"/>
      <c r="D75" s="22"/>
      <c r="E75" s="22"/>
      <c r="F75" s="22"/>
      <c r="G75" s="22"/>
    </row>
    <row r="76" spans="1:9" ht="8.25" customHeight="1" x14ac:dyDescent="0.25">
      <c r="A76" s="22"/>
      <c r="D76" s="22"/>
      <c r="E76" s="22"/>
      <c r="F76" s="22"/>
      <c r="G76" s="22"/>
    </row>
    <row r="77" spans="1:9" x14ac:dyDescent="0.25">
      <c r="A77" s="20" t="s">
        <v>107</v>
      </c>
      <c r="E77" s="35"/>
      <c r="F77" s="65"/>
      <c r="G77" s="35"/>
    </row>
    <row r="78" spans="1:9" x14ac:dyDescent="0.25">
      <c r="A78" s="20" t="s">
        <v>160</v>
      </c>
      <c r="B78" s="66"/>
      <c r="C78" s="67"/>
      <c r="D78" s="20"/>
      <c r="E78" s="35"/>
      <c r="F78" s="65"/>
      <c r="G78" s="35"/>
    </row>
    <row r="79" spans="1:9" ht="44.25" customHeight="1" x14ac:dyDescent="0.25">
      <c r="A79" s="159" t="s">
        <v>161</v>
      </c>
      <c r="B79" s="160"/>
      <c r="C79" s="160"/>
      <c r="D79" s="160"/>
      <c r="E79" s="160"/>
      <c r="F79" s="160"/>
      <c r="G79" s="160"/>
      <c r="H79" s="161"/>
    </row>
    <row r="83" spans="1:6" x14ac:dyDescent="0.25">
      <c r="A83" s="4" t="s">
        <v>80</v>
      </c>
      <c r="B83" s="45"/>
      <c r="C83" s="46"/>
      <c r="D83" s="4"/>
      <c r="E83" s="4" t="s">
        <v>81</v>
      </c>
      <c r="F83" s="4"/>
    </row>
    <row r="84" spans="1:6" x14ac:dyDescent="0.25">
      <c r="A84" s="4" t="s">
        <v>82</v>
      </c>
      <c r="B84" s="45"/>
      <c r="C84" s="46"/>
      <c r="D84" s="4"/>
      <c r="E84" s="4"/>
      <c r="F84" s="4"/>
    </row>
    <row r="85" spans="1:6" x14ac:dyDescent="0.25">
      <c r="A85" s="4" t="s">
        <v>83</v>
      </c>
      <c r="B85" s="45"/>
      <c r="C85" s="46"/>
      <c r="D85" s="4"/>
      <c r="E85" s="4"/>
      <c r="F85" s="4"/>
    </row>
    <row r="87" spans="1:6" x14ac:dyDescent="0.25">
      <c r="A87" s="18" t="s">
        <v>84</v>
      </c>
    </row>
    <row r="88" spans="1:6" x14ac:dyDescent="0.25">
      <c r="A88" s="18" t="s">
        <v>85</v>
      </c>
      <c r="C88" s="44" t="s">
        <v>25</v>
      </c>
    </row>
    <row r="89" spans="1:6" x14ac:dyDescent="0.25">
      <c r="A89" s="18" t="s">
        <v>86</v>
      </c>
      <c r="C89" s="44" t="s">
        <v>87</v>
      </c>
    </row>
    <row r="90" spans="1:6" x14ac:dyDescent="0.25">
      <c r="A90" s="18" t="s">
        <v>88</v>
      </c>
      <c r="C90" s="44" t="s">
        <v>89</v>
      </c>
    </row>
  </sheetData>
  <mergeCells count="54">
    <mergeCell ref="A67:D67"/>
    <mergeCell ref="A68:D68"/>
    <mergeCell ref="A36:B36"/>
    <mergeCell ref="A63:D63"/>
    <mergeCell ref="A64:D64"/>
    <mergeCell ref="D27:D28"/>
    <mergeCell ref="A65:D65"/>
    <mergeCell ref="A66:D66"/>
    <mergeCell ref="A79:H79"/>
    <mergeCell ref="A30:B30"/>
    <mergeCell ref="A32:B32"/>
    <mergeCell ref="A34:B34"/>
    <mergeCell ref="A54:H54"/>
    <mergeCell ref="A73:E73"/>
    <mergeCell ref="A74:E74"/>
    <mergeCell ref="A58:D58"/>
    <mergeCell ref="A57:D57"/>
    <mergeCell ref="A59:D59"/>
    <mergeCell ref="A60:D60"/>
    <mergeCell ref="A52:B52"/>
    <mergeCell ref="A53:B53"/>
    <mergeCell ref="A69:D69"/>
    <mergeCell ref="A61:D61"/>
    <mergeCell ref="A62:D62"/>
    <mergeCell ref="A51:B51"/>
    <mergeCell ref="A46:B46"/>
    <mergeCell ref="A48:B48"/>
    <mergeCell ref="A23:B23"/>
    <mergeCell ref="A44:B44"/>
    <mergeCell ref="A26:B26"/>
    <mergeCell ref="A27:B28"/>
    <mergeCell ref="A38:B38"/>
    <mergeCell ref="A39:B39"/>
    <mergeCell ref="A40:B40"/>
    <mergeCell ref="A41:B41"/>
    <mergeCell ref="A3:B3"/>
    <mergeCell ref="A6:H6"/>
    <mergeCell ref="A7:B7"/>
    <mergeCell ref="A8:B8"/>
    <mergeCell ref="A10:B10"/>
    <mergeCell ref="A4:B4"/>
    <mergeCell ref="A5:B5"/>
    <mergeCell ref="A11:H11"/>
    <mergeCell ref="A12:B12"/>
    <mergeCell ref="G27:G28"/>
    <mergeCell ref="C27:C28"/>
    <mergeCell ref="E27:E28"/>
    <mergeCell ref="F27:F28"/>
    <mergeCell ref="A14:B14"/>
    <mergeCell ref="A15:B15"/>
    <mergeCell ref="A17:B17"/>
    <mergeCell ref="A18:B18"/>
    <mergeCell ref="A21:B21"/>
    <mergeCell ref="A20:B2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2019-02-24T22:47:09Z</cp:lastPrinted>
  <dcterms:created xsi:type="dcterms:W3CDTF">2013-02-18T04:38:06Z</dcterms:created>
  <dcterms:modified xsi:type="dcterms:W3CDTF">2019-02-24T22:54:50Z</dcterms:modified>
</cp:coreProperties>
</file>