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1" i="8"/>
  <c r="G40"/>
  <c r="F40"/>
  <c r="E40"/>
  <c r="H39"/>
  <c r="H38"/>
  <c r="H37"/>
  <c r="H36"/>
  <c r="H34"/>
  <c r="F34"/>
  <c r="E34"/>
  <c r="G69"/>
  <c r="G31"/>
  <c r="H31"/>
  <c r="F8"/>
  <c r="E8"/>
  <c r="H8"/>
  <c r="H42"/>
  <c r="H44"/>
  <c r="H50"/>
  <c r="H49"/>
  <c r="G8"/>
  <c r="G46"/>
  <c r="G47"/>
  <c r="F46"/>
  <c r="F47"/>
  <c r="E46"/>
  <c r="E47"/>
  <c r="D48"/>
  <c r="H48"/>
  <c r="H43"/>
  <c r="F45"/>
  <c r="E45"/>
  <c r="H45"/>
  <c r="F33"/>
  <c r="F32"/>
  <c r="E33"/>
  <c r="E32"/>
  <c r="G27"/>
  <c r="G24"/>
  <c r="G21"/>
  <c r="G18"/>
  <c r="G15"/>
  <c r="G12"/>
  <c r="C33"/>
  <c r="C32"/>
  <c r="C26"/>
  <c r="C25"/>
  <c r="C23"/>
  <c r="C22"/>
  <c r="C20"/>
  <c r="C19"/>
  <c r="C17"/>
  <c r="C16"/>
  <c r="G30"/>
  <c r="G29"/>
  <c r="G26"/>
  <c r="G25"/>
  <c r="G23"/>
  <c r="G22"/>
  <c r="G20"/>
  <c r="G19"/>
  <c r="G17"/>
  <c r="G16"/>
  <c r="G14"/>
  <c r="G13"/>
  <c r="G10"/>
  <c r="G9"/>
  <c r="H33"/>
  <c r="H32"/>
  <c r="F30"/>
  <c r="E30"/>
  <c r="D30"/>
  <c r="H30"/>
  <c r="F29"/>
  <c r="E29"/>
  <c r="D29"/>
  <c r="H29"/>
  <c r="H28"/>
  <c r="H27"/>
  <c r="F26"/>
  <c r="E26"/>
  <c r="D26"/>
  <c r="H26"/>
  <c r="F25"/>
  <c r="E25"/>
  <c r="D25"/>
  <c r="H25"/>
  <c r="H24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E14"/>
  <c r="F14"/>
  <c r="D14"/>
  <c r="H14"/>
  <c r="E13"/>
  <c r="F13"/>
  <c r="D13"/>
  <c r="H13"/>
  <c r="H12"/>
  <c r="F10"/>
  <c r="E10"/>
  <c r="H10"/>
  <c r="F9"/>
  <c r="E9"/>
  <c r="H9"/>
  <c r="C30"/>
  <c r="C29"/>
  <c r="C14"/>
  <c r="C13"/>
  <c r="C10"/>
  <c r="C9"/>
</calcChain>
</file>

<file path=xl/comments1.xml><?xml version="1.0" encoding="utf-8"?>
<comments xmlns="http://schemas.openxmlformats.org/spreadsheetml/2006/main">
  <authors>
    <author>ЭкОтдел</author>
    <author>BuhFN</author>
  </authors>
  <commentList>
    <comment ref="B43" author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 часть материалов на ремонт электрики за счет рекламы</t>
        </r>
      </text>
    </comment>
    <comment ref="C44" authorId="1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в 2014 году нет стендов</t>
        </r>
      </text>
    </comment>
  </commentList>
</comments>
</file>

<file path=xl/sharedStrings.xml><?xml version="1.0" encoding="utf-8"?>
<sst xmlns="http://schemas.openxmlformats.org/spreadsheetml/2006/main" count="217" uniqueCount="183">
  <si>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</si>
  <si>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</si>
  <si>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</si>
  <si>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</si>
  <si>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</si>
  <si>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</si>
  <si>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</si>
  <si>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</si>
  <si>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</si>
  <si>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</si>
  <si>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</si>
  <si>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</si>
  <si>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</si>
  <si>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</si>
  <si>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</si>
  <si>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</si>
  <si>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</si>
  <si>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</si>
  <si>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</si>
  <si>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</si>
  <si>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</si>
  <si>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</si>
  <si>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</si>
  <si>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</si>
  <si>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</si>
  <si>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</si>
  <si>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</si>
  <si>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</si>
  <si>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</si>
  <si>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</si>
  <si>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</si>
  <si>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</si>
  <si>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</si>
  <si>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</si>
  <si>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</si>
  <si>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</si>
  <si>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</si>
  <si>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</si>
  <si>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</si>
  <si>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</si>
  <si>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</si>
  <si>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</si>
  <si>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</si>
  <si>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</si>
  <si>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</si>
  <si>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</si>
  <si>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</si>
  <si>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</si>
  <si>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</si>
  <si>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</si>
  <si>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</si>
  <si>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</si>
  <si>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</si>
  <si>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</si>
  <si>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</si>
  <si>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</si>
  <si>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</si>
  <si>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</si>
  <si>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</si>
  <si>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</si>
  <si>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</si>
  <si>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</si>
  <si>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</si>
  <si>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</si>
  <si>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</si>
  <si>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</si>
  <si>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</si>
  <si>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</si>
  <si>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</si>
  <si>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</si>
  <si>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</si>
  <si>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</si>
  <si>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</si>
  <si>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</si>
  <si>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</si>
  <si>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</si>
  <si>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</si>
  <si>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</si>
  <si>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</si>
  <si>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</si>
  <si>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</si>
  <si>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</si>
  <si>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</si>
  <si>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</si>
  <si>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</si>
  <si>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</si>
  <si>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</si>
  <si>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</si>
  <si>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</si>
  <si>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</si>
  <si>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</si>
  <si>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</si>
  <si>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</si>
  <si>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</si>
  <si>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</si>
  <si>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</si>
  <si>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</si>
  <si>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5. Рекламные конструкции на общедомовом имуществе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</si>
  <si>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</si>
  <si>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</si>
  <si>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</si>
  <si>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</si>
  <si>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</si>
  <si>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</si>
  <si>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</si>
  <si>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</si>
  <si>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</si>
  <si>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</si>
  <si>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</si>
  <si>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</si>
  <si>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</si>
  <si>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</si>
  <si>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</si>
  <si>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</si>
  <si>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ООО " Территория"</t>
  </si>
  <si>
    <t>ООО "Викс- ДВ"</t>
  </si>
  <si>
    <t>2-941-889</t>
  </si>
  <si>
    <t>ул. Красного Знамени, 131</t>
  </si>
  <si>
    <t>01.12.2007г.</t>
  </si>
  <si>
    <t>№ 44 по ул. Тунгусская</t>
  </si>
  <si>
    <t>Тунгусская, 44</t>
  </si>
  <si>
    <t>ул. Тунгусская, 8</t>
  </si>
  <si>
    <t>Колличество проживающих</t>
  </si>
  <si>
    <t>8 (7 рабочих)</t>
  </si>
  <si>
    <t>ИТОГО ПО ДОМУ:</t>
  </si>
  <si>
    <t>ПРОЧИЕ УСЛУГИ:</t>
  </si>
  <si>
    <t>6. Реклама в лифтах, исполн. ООО Правильный формат</t>
  </si>
  <si>
    <t>тариф в руб. на 1 кв.м.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</si>
  <si>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</si>
  <si>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</si>
  <si>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</si>
  <si>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</si>
  <si>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</si>
  <si>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</si>
  <si>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</si>
  <si>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</si>
  <si>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ООО ТСГ</t>
  </si>
  <si>
    <t>7 шт.</t>
  </si>
  <si>
    <t>всего: 5941,0 кв.м</t>
  </si>
  <si>
    <t>сумма, т.р.</t>
  </si>
  <si>
    <t>РесоГарантия</t>
  </si>
  <si>
    <t xml:space="preserve">Обязательное страхование лифтов </t>
  </si>
  <si>
    <t>14 шт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</si>
  <si>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</si>
  <si>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</si>
  <si>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</si>
  <si>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</si>
  <si>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 г.</t>
  </si>
  <si>
    <t>3. Перечень работ, выполненных по статье " текущий ремонт"  в 2017 году.</t>
  </si>
  <si>
    <t>аварийная замена трубопроводов, вентилей на СЦО</t>
  </si>
  <si>
    <t>Ландшафт</t>
  </si>
  <si>
    <t>1070 п.м</t>
  </si>
  <si>
    <t>аварийная замена стояка по ХВС кв.174-178</t>
  </si>
  <si>
    <t>3,5 п.м</t>
  </si>
  <si>
    <t>авар.замена Трубопровода ХГВС в кв. 73,123,262</t>
  </si>
  <si>
    <t>11 п.м</t>
  </si>
  <si>
    <t>ремонт системы электроснабжения 1,2 п.(оконч. Расчет)</t>
  </si>
  <si>
    <t>Расчетный комплекс учета эл.энергии</t>
  </si>
  <si>
    <t xml:space="preserve"> 1 компл.</t>
  </si>
  <si>
    <t>МУПВ ВПЭС</t>
  </si>
  <si>
    <t>ремонт системы электроснабжения 3,4,5 п.</t>
  </si>
  <si>
    <t>2485 п.м</t>
  </si>
  <si>
    <t>кровля мягкая - авар. Ремонт над кв.36</t>
  </si>
  <si>
    <t>15 кв.м</t>
  </si>
  <si>
    <t>промазка швов кровли над кв.287</t>
  </si>
  <si>
    <t>80 п.м</t>
  </si>
  <si>
    <t>аварийный ремонт ливнев. Канализ. 7 п. , 6-8 этаж</t>
  </si>
  <si>
    <t>замена ковша м/провода</t>
  </si>
  <si>
    <t>1 шт</t>
  </si>
  <si>
    <t>3 шт</t>
  </si>
  <si>
    <t>замена шибера м/провода - 6,7,8 п</t>
  </si>
  <si>
    <t>Дверь металлическая на мусорокамеру в 8 п.</t>
  </si>
  <si>
    <t>10211,45 р</t>
  </si>
  <si>
    <t>План по статье "текущий ремонт" на 2018 год</t>
  </si>
  <si>
    <t>Плана на 2018 год нет в связи с отсутствием средств на счету дома.</t>
  </si>
  <si>
    <t>3. Коммун. услуги на содержание ОИ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</si>
  <si>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</si>
  <si>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</si>
  <si>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</si>
  <si>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</si>
  <si>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</si>
  <si>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317/02 от 15.02.2018 г.   </t>
    </r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</si>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</sst>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2" fontId="0" fillId="0" borderId="0" xfId="0" applyNumberFormat="1"/>
    <xf numFmtId="164" fontId="9" fillId="0" borderId="2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0" fillId="0" borderId="0" xfId="0" applyAlignment="1"/>
    <xf numFmtId="0" fontId="3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9" fillId="2" borderId="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4" fontId="9" fillId="2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2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2" xfId="0" applyFont="1" applyFill="1" applyBorder="1" applyAlignment="1"/>
    <xf numFmtId="0" fontId="9" fillId="2" borderId="8" xfId="0" applyFont="1" applyFill="1" applyBorder="1" applyAlignment="1"/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143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119</v>
      </c>
    </row>
    <row r="4" spans="1:4" ht="14.25" customHeight="1">
      <c r="A4" s="21" t="s">
        <v>181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16" t="s">
        <v>12</v>
      </c>
      <c r="D9" s="117"/>
    </row>
    <row r="10" spans="1:4" s="3" customFormat="1" ht="24" customHeight="1">
      <c r="A10" s="12" t="s">
        <v>2</v>
      </c>
      <c r="B10" s="14" t="s">
        <v>13</v>
      </c>
      <c r="C10" s="118" t="s">
        <v>78</v>
      </c>
      <c r="D10" s="115"/>
    </row>
    <row r="11" spans="1:4" s="3" customFormat="1" ht="15" customHeight="1">
      <c r="A11" s="12" t="s">
        <v>3</v>
      </c>
      <c r="B11" s="13" t="s">
        <v>14</v>
      </c>
      <c r="C11" s="116" t="s">
        <v>15</v>
      </c>
      <c r="D11" s="117"/>
    </row>
    <row r="12" spans="1:4" s="3" customFormat="1" ht="17.25" customHeight="1">
      <c r="A12" s="122">
        <v>5</v>
      </c>
      <c r="B12" s="122" t="s">
        <v>98</v>
      </c>
      <c r="C12" s="52" t="s">
        <v>99</v>
      </c>
      <c r="D12" s="53" t="s">
        <v>100</v>
      </c>
    </row>
    <row r="13" spans="1:4" s="3" customFormat="1" ht="14.25" customHeight="1">
      <c r="A13" s="122"/>
      <c r="B13" s="122"/>
      <c r="C13" s="52" t="s">
        <v>101</v>
      </c>
      <c r="D13" s="53" t="s">
        <v>102</v>
      </c>
    </row>
    <row r="14" spans="1:4" s="3" customFormat="1">
      <c r="A14" s="122"/>
      <c r="B14" s="122"/>
      <c r="C14" s="52" t="s">
        <v>103</v>
      </c>
      <c r="D14" s="53" t="s">
        <v>104</v>
      </c>
    </row>
    <row r="15" spans="1:4" s="3" customFormat="1" ht="16.5" customHeight="1">
      <c r="A15" s="122"/>
      <c r="B15" s="122"/>
      <c r="C15" s="52" t="s">
        <v>105</v>
      </c>
      <c r="D15" s="53" t="s">
        <v>106</v>
      </c>
    </row>
    <row r="16" spans="1:4" s="3" customFormat="1" ht="16.5" customHeight="1">
      <c r="A16" s="122"/>
      <c r="B16" s="122"/>
      <c r="C16" s="52" t="s">
        <v>107</v>
      </c>
      <c r="D16" s="53" t="s">
        <v>108</v>
      </c>
    </row>
    <row r="17" spans="1:4" s="5" customFormat="1" ht="15.75" customHeight="1">
      <c r="A17" s="122"/>
      <c r="B17" s="122"/>
      <c r="C17" s="52" t="s">
        <v>109</v>
      </c>
      <c r="D17" s="53" t="s">
        <v>110</v>
      </c>
    </row>
    <row r="18" spans="1:4" s="5" customFormat="1" ht="15.75" customHeight="1">
      <c r="A18" s="122"/>
      <c r="B18" s="122"/>
      <c r="C18" s="54" t="s">
        <v>111</v>
      </c>
      <c r="D18" s="53" t="s">
        <v>112</v>
      </c>
    </row>
    <row r="19" spans="1:4" ht="16.5" customHeight="1">
      <c r="A19" s="12" t="s">
        <v>4</v>
      </c>
      <c r="B19" s="13" t="s">
        <v>16</v>
      </c>
      <c r="C19" s="123" t="s">
        <v>96</v>
      </c>
      <c r="D19" s="124"/>
    </row>
    <row r="20" spans="1:4" s="5" customFormat="1" ht="15.75" customHeight="1">
      <c r="A20" s="12" t="s">
        <v>5</v>
      </c>
      <c r="B20" s="13" t="s">
        <v>17</v>
      </c>
      <c r="C20" s="125" t="s">
        <v>58</v>
      </c>
      <c r="D20" s="126"/>
    </row>
    <row r="21" spans="1:4" s="5" customFormat="1" ht="15" customHeight="1">
      <c r="A21" s="12" t="s">
        <v>6</v>
      </c>
      <c r="B21" s="13" t="s">
        <v>18</v>
      </c>
      <c r="C21" s="118" t="s">
        <v>19</v>
      </c>
      <c r="D21" s="127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1" t="s">
        <v>23</v>
      </c>
    </row>
    <row r="26" spans="1:4" ht="30" customHeight="1">
      <c r="A26" s="119" t="s">
        <v>26</v>
      </c>
      <c r="B26" s="120"/>
      <c r="C26" s="120"/>
      <c r="D26" s="121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114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115</v>
      </c>
      <c r="C30" s="6" t="s">
        <v>117</v>
      </c>
      <c r="D30" s="10" t="s">
        <v>116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121</v>
      </c>
      <c r="D33" s="10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10.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14">
        <v>1984</v>
      </c>
      <c r="D40" s="113"/>
    </row>
    <row r="41" spans="1:4">
      <c r="A41" s="7">
        <v>2</v>
      </c>
      <c r="B41" s="6" t="s">
        <v>37</v>
      </c>
      <c r="C41" s="114">
        <v>9</v>
      </c>
      <c r="D41" s="113"/>
    </row>
    <row r="42" spans="1:4">
      <c r="A42" s="7">
        <v>3</v>
      </c>
      <c r="B42" s="6" t="s">
        <v>38</v>
      </c>
      <c r="C42" s="114">
        <v>8</v>
      </c>
      <c r="D42" s="113"/>
    </row>
    <row r="43" spans="1:4" ht="15" customHeight="1">
      <c r="A43" s="7">
        <v>4</v>
      </c>
      <c r="B43" s="6" t="s">
        <v>36</v>
      </c>
      <c r="C43" s="114" t="s">
        <v>123</v>
      </c>
      <c r="D43" s="113"/>
    </row>
    <row r="44" spans="1:4">
      <c r="A44" s="7">
        <v>5</v>
      </c>
      <c r="B44" s="6" t="s">
        <v>39</v>
      </c>
      <c r="C44" s="114">
        <v>8</v>
      </c>
      <c r="D44" s="113"/>
    </row>
    <row r="45" spans="1:4">
      <c r="A45" s="7">
        <v>6</v>
      </c>
      <c r="B45" s="6" t="s">
        <v>40</v>
      </c>
      <c r="C45" s="114">
        <v>17693.25</v>
      </c>
      <c r="D45" s="113"/>
    </row>
    <row r="46" spans="1:4" ht="15" customHeight="1">
      <c r="A46" s="7">
        <v>7</v>
      </c>
      <c r="B46" s="6" t="s">
        <v>41</v>
      </c>
      <c r="C46" s="114" t="s">
        <v>85</v>
      </c>
      <c r="D46" s="113"/>
    </row>
    <row r="47" spans="1:4">
      <c r="A47" s="7">
        <v>8</v>
      </c>
      <c r="B47" s="6" t="s">
        <v>42</v>
      </c>
      <c r="C47" s="114" t="s">
        <v>138</v>
      </c>
      <c r="D47" s="113"/>
    </row>
    <row r="48" spans="1:4">
      <c r="A48" s="7">
        <v>9</v>
      </c>
      <c r="B48" s="6" t="s">
        <v>122</v>
      </c>
      <c r="C48" s="114">
        <v>774</v>
      </c>
      <c r="D48" s="115"/>
    </row>
    <row r="49" spans="1:4">
      <c r="A49" s="7">
        <v>10</v>
      </c>
      <c r="B49" s="6" t="s">
        <v>77</v>
      </c>
      <c r="C49" s="112" t="s">
        <v>118</v>
      </c>
      <c r="D49" s="113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2"/>
  <sheetViews>
    <sheetView tabSelected="1" topLeftCell="A21" workbookViewId="0">
      <selection activeCell="D36" sqref="D36"/>
    </sheetView>
  </sheetViews>
  <sheetFormatPr defaultRowHeight="1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26">
      <c r="A1" s="4" t="s">
        <v>130</v>
      </c>
      <c r="B1"/>
      <c r="C1" s="35"/>
      <c r="D1" s="35"/>
      <c r="G1" s="35"/>
      <c r="H1" s="18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6.5" customHeight="1">
      <c r="A2" s="4" t="s">
        <v>144</v>
      </c>
      <c r="B2"/>
      <c r="C2" s="35"/>
      <c r="D2" s="35"/>
      <c r="G2" s="35"/>
      <c r="H2" s="18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20.25" customHeight="1">
      <c r="A3" s="128" t="s">
        <v>145</v>
      </c>
      <c r="B3" s="128"/>
      <c r="C3" s="93"/>
      <c r="D3" s="94">
        <v>-1326.51</v>
      </c>
      <c r="E3" s="95"/>
      <c r="F3" s="96"/>
      <c r="G3" s="96"/>
      <c r="H3" s="97"/>
      <c r="I3" s="88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15.75" customHeight="1">
      <c r="A4" s="128" t="s">
        <v>131</v>
      </c>
      <c r="B4" s="129"/>
      <c r="C4" s="93"/>
      <c r="D4" s="94">
        <v>267.10000000000002</v>
      </c>
      <c r="E4" s="95"/>
      <c r="F4" s="96"/>
      <c r="G4" s="96"/>
      <c r="H4" s="98"/>
      <c r="I4" s="88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8" customHeight="1">
      <c r="A5" s="128" t="s">
        <v>132</v>
      </c>
      <c r="B5" s="129"/>
      <c r="C5" s="93"/>
      <c r="D5" s="94">
        <v>-1593.61</v>
      </c>
      <c r="E5" s="95"/>
      <c r="F5" s="96"/>
      <c r="G5" s="96"/>
      <c r="H5" s="97"/>
      <c r="I5" s="88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15" customHeight="1">
      <c r="A6" s="168" t="s">
        <v>146</v>
      </c>
      <c r="B6" s="169"/>
      <c r="C6" s="169"/>
      <c r="D6" s="169"/>
      <c r="E6" s="169"/>
      <c r="F6" s="169"/>
      <c r="G6" s="169"/>
      <c r="H6" s="170"/>
      <c r="I6" s="88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56.25" customHeight="1">
      <c r="A7" s="147" t="s">
        <v>65</v>
      </c>
      <c r="B7" s="171"/>
      <c r="C7" s="40" t="s">
        <v>127</v>
      </c>
      <c r="D7" s="28" t="s">
        <v>66</v>
      </c>
      <c r="E7" s="28" t="s">
        <v>67</v>
      </c>
      <c r="F7" s="28" t="s">
        <v>68</v>
      </c>
      <c r="G7" s="36" t="s">
        <v>69</v>
      </c>
      <c r="H7" s="28" t="s">
        <v>70</v>
      </c>
      <c r="J7" s="64"/>
    </row>
    <row r="8" spans="1:26" ht="17.25" customHeight="1">
      <c r="A8" s="147" t="s">
        <v>71</v>
      </c>
      <c r="B8" s="132"/>
      <c r="C8" s="41">
        <v>20.420000000000002</v>
      </c>
      <c r="D8" s="68">
        <v>-729.93</v>
      </c>
      <c r="E8" s="41">
        <f>E12+E15+E18+E21+E24+E27</f>
        <v>4134.5</v>
      </c>
      <c r="F8" s="41">
        <f>F12+F15+F18+F21+F24+F27</f>
        <v>4063.4199999999996</v>
      </c>
      <c r="G8" s="41">
        <f>F8</f>
        <v>4063.4199999999996</v>
      </c>
      <c r="H8" s="63">
        <f>F8-E8+D8</f>
        <v>-801.01000000000033</v>
      </c>
      <c r="J8" s="64"/>
    </row>
    <row r="9" spans="1:26">
      <c r="A9" s="37" t="s">
        <v>72</v>
      </c>
      <c r="B9" s="38"/>
      <c r="C9" s="42">
        <f>C8-C10</f>
        <v>18.378</v>
      </c>
      <c r="D9" s="47">
        <v>-656.94</v>
      </c>
      <c r="E9" s="42">
        <f>E8-E10</f>
        <v>3721.05</v>
      </c>
      <c r="F9" s="42">
        <f>F8-F10</f>
        <v>3657.0779999999995</v>
      </c>
      <c r="G9" s="42">
        <f>G8-G10</f>
        <v>3657.0779999999995</v>
      </c>
      <c r="H9" s="47">
        <f t="shared" ref="H9:H10" si="0">F9-E9+D9</f>
        <v>-720.91200000000072</v>
      </c>
      <c r="J9" s="64"/>
    </row>
    <row r="10" spans="1:26">
      <c r="A10" s="145" t="s">
        <v>73</v>
      </c>
      <c r="B10" s="146"/>
      <c r="C10" s="42">
        <f>C8*10%</f>
        <v>2.0420000000000003</v>
      </c>
      <c r="D10" s="47">
        <v>72.989999999999995</v>
      </c>
      <c r="E10" s="42">
        <f>E8*10%</f>
        <v>413.45000000000005</v>
      </c>
      <c r="F10" s="42">
        <f>F8*10%</f>
        <v>406.34199999999998</v>
      </c>
      <c r="G10" s="42">
        <f>G8*10%</f>
        <v>406.34199999999998</v>
      </c>
      <c r="H10" s="47">
        <f t="shared" si="0"/>
        <v>65.881999999999934</v>
      </c>
      <c r="J10" s="58"/>
    </row>
    <row r="11" spans="1:26" ht="12.75" customHeight="1">
      <c r="A11" s="172" t="s">
        <v>74</v>
      </c>
      <c r="B11" s="131"/>
      <c r="C11" s="131"/>
      <c r="D11" s="131"/>
      <c r="E11" s="131"/>
      <c r="F11" s="131"/>
      <c r="G11" s="131"/>
      <c r="H11" s="132"/>
      <c r="J11" s="64"/>
    </row>
    <row r="12" spans="1:26">
      <c r="A12" s="157" t="s">
        <v>55</v>
      </c>
      <c r="B12" s="158"/>
      <c r="C12" s="41">
        <v>5.65</v>
      </c>
      <c r="D12" s="80">
        <v>-223.52</v>
      </c>
      <c r="E12" s="80">
        <v>1199.5999999999999</v>
      </c>
      <c r="F12" s="80">
        <v>1180.3</v>
      </c>
      <c r="G12" s="80">
        <f>F12</f>
        <v>1180.3</v>
      </c>
      <c r="H12" s="47">
        <f>F12-E12+D12</f>
        <v>-242.81999999999996</v>
      </c>
      <c r="J12" s="58"/>
    </row>
    <row r="13" spans="1:26">
      <c r="A13" s="37" t="s">
        <v>72</v>
      </c>
      <c r="B13" s="38"/>
      <c r="C13" s="42">
        <f>C12-C14</f>
        <v>5.085</v>
      </c>
      <c r="D13" s="47">
        <f>D12-D14</f>
        <v>-201.16800000000001</v>
      </c>
      <c r="E13" s="47">
        <f>E12-E14</f>
        <v>1079.6399999999999</v>
      </c>
      <c r="F13" s="47">
        <f>F12-F14</f>
        <v>1062.27</v>
      </c>
      <c r="G13" s="47">
        <f>G12-G14</f>
        <v>1062.27</v>
      </c>
      <c r="H13" s="47">
        <f t="shared" ref="H13:H30" si="1">F13-E13+D13</f>
        <v>-218.5379999999999</v>
      </c>
      <c r="K13" s="58"/>
    </row>
    <row r="14" spans="1:26">
      <c r="A14" s="145" t="s">
        <v>73</v>
      </c>
      <c r="B14" s="146"/>
      <c r="C14" s="42">
        <f>C12*10%</f>
        <v>0.56500000000000006</v>
      </c>
      <c r="D14" s="47">
        <f>D12*10%</f>
        <v>-22.352000000000004</v>
      </c>
      <c r="E14" s="47">
        <f>E12*10%</f>
        <v>119.96</v>
      </c>
      <c r="F14" s="47">
        <f>F12*10%</f>
        <v>118.03</v>
      </c>
      <c r="G14" s="47">
        <f>G12*10%</f>
        <v>118.03</v>
      </c>
      <c r="H14" s="47">
        <f t="shared" si="1"/>
        <v>-24.281999999999996</v>
      </c>
    </row>
    <row r="15" spans="1:26" ht="23.25" customHeight="1">
      <c r="A15" s="157" t="s">
        <v>45</v>
      </c>
      <c r="B15" s="158"/>
      <c r="C15" s="41">
        <v>3.45</v>
      </c>
      <c r="D15" s="80">
        <v>-133.15</v>
      </c>
      <c r="E15" s="80">
        <v>732.5</v>
      </c>
      <c r="F15" s="80">
        <v>721.02</v>
      </c>
      <c r="G15" s="80">
        <f>F15</f>
        <v>721.02</v>
      </c>
      <c r="H15" s="47">
        <f t="shared" si="1"/>
        <v>-144.63000000000002</v>
      </c>
    </row>
    <row r="16" spans="1:26">
      <c r="A16" s="37" t="s">
        <v>72</v>
      </c>
      <c r="B16" s="38"/>
      <c r="C16" s="42">
        <f>C15-C17</f>
        <v>3.105</v>
      </c>
      <c r="D16" s="47">
        <f>D15-D17</f>
        <v>-119.83500000000001</v>
      </c>
      <c r="E16" s="47">
        <f>E15-E17</f>
        <v>659.25</v>
      </c>
      <c r="F16" s="47">
        <f>F15-F17</f>
        <v>648.91800000000001</v>
      </c>
      <c r="G16" s="47">
        <f>G15-G17</f>
        <v>648.91800000000001</v>
      </c>
      <c r="H16" s="47">
        <f t="shared" si="1"/>
        <v>-130.167</v>
      </c>
    </row>
    <row r="17" spans="1:8" ht="15" customHeight="1">
      <c r="A17" s="145" t="s">
        <v>73</v>
      </c>
      <c r="B17" s="146"/>
      <c r="C17" s="42">
        <f>C15*10%</f>
        <v>0.34500000000000003</v>
      </c>
      <c r="D17" s="47">
        <f>D15*10%</f>
        <v>-13.315000000000001</v>
      </c>
      <c r="E17" s="47">
        <f>E15*10%</f>
        <v>73.25</v>
      </c>
      <c r="F17" s="47">
        <f>F15*10%</f>
        <v>72.102000000000004</v>
      </c>
      <c r="G17" s="47">
        <f>G15*10%</f>
        <v>72.102000000000004</v>
      </c>
      <c r="H17" s="47">
        <f t="shared" si="1"/>
        <v>-14.462999999999997</v>
      </c>
    </row>
    <row r="18" spans="1:8" ht="12" customHeight="1">
      <c r="A18" s="157" t="s">
        <v>56</v>
      </c>
      <c r="B18" s="158"/>
      <c r="C18" s="40">
        <v>2.37</v>
      </c>
      <c r="D18" s="80">
        <v>-83.33</v>
      </c>
      <c r="E18" s="80">
        <v>503.2</v>
      </c>
      <c r="F18" s="80">
        <v>495.28</v>
      </c>
      <c r="G18" s="80">
        <f>F18</f>
        <v>495.28</v>
      </c>
      <c r="H18" s="47">
        <f t="shared" si="1"/>
        <v>-91.250000000000014</v>
      </c>
    </row>
    <row r="19" spans="1:8" ht="13.5" customHeight="1">
      <c r="A19" s="37" t="s">
        <v>72</v>
      </c>
      <c r="B19" s="38"/>
      <c r="C19" s="42">
        <f>C18-C20</f>
        <v>2.133</v>
      </c>
      <c r="D19" s="47">
        <f>D18-D20</f>
        <v>-74.997</v>
      </c>
      <c r="E19" s="47">
        <f>E18-E20</f>
        <v>452.88</v>
      </c>
      <c r="F19" s="47">
        <f>F18-F20</f>
        <v>445.75199999999995</v>
      </c>
      <c r="G19" s="47">
        <f>G18-G20</f>
        <v>445.75199999999995</v>
      </c>
      <c r="H19" s="47">
        <f t="shared" si="1"/>
        <v>-82.125000000000043</v>
      </c>
    </row>
    <row r="20" spans="1:8" ht="12.75" customHeight="1">
      <c r="A20" s="145" t="s">
        <v>73</v>
      </c>
      <c r="B20" s="146"/>
      <c r="C20" s="42">
        <f>C18*10%</f>
        <v>0.23700000000000002</v>
      </c>
      <c r="D20" s="47">
        <f>D18*10%</f>
        <v>-8.3330000000000002</v>
      </c>
      <c r="E20" s="47">
        <f>E18*10%</f>
        <v>50.32</v>
      </c>
      <c r="F20" s="47">
        <f>F18*10%</f>
        <v>49.527999999999999</v>
      </c>
      <c r="G20" s="47">
        <f>G18*10%</f>
        <v>49.527999999999999</v>
      </c>
      <c r="H20" s="47">
        <f t="shared" si="1"/>
        <v>-9.1250000000000018</v>
      </c>
    </row>
    <row r="21" spans="1:8">
      <c r="A21" s="157" t="s">
        <v>57</v>
      </c>
      <c r="B21" s="158"/>
      <c r="C21" s="43">
        <v>1.1100000000000001</v>
      </c>
      <c r="D21" s="47">
        <v>-43.02</v>
      </c>
      <c r="E21" s="47">
        <v>235.67</v>
      </c>
      <c r="F21" s="47">
        <v>231.96</v>
      </c>
      <c r="G21" s="47">
        <f>F21</f>
        <v>231.96</v>
      </c>
      <c r="H21" s="47">
        <f t="shared" si="1"/>
        <v>-46.729999999999983</v>
      </c>
    </row>
    <row r="22" spans="1:8" ht="14.25" customHeight="1">
      <c r="A22" s="37" t="s">
        <v>72</v>
      </c>
      <c r="B22" s="38"/>
      <c r="C22" s="42">
        <f>C21-C23</f>
        <v>0.99900000000000011</v>
      </c>
      <c r="D22" s="47">
        <f>D21-D23</f>
        <v>-38.718000000000004</v>
      </c>
      <c r="E22" s="47">
        <f>E21-E23</f>
        <v>212.10299999999998</v>
      </c>
      <c r="F22" s="47">
        <f>F21-F23</f>
        <v>208.76400000000001</v>
      </c>
      <c r="G22" s="47">
        <f>G21-G23</f>
        <v>208.76400000000001</v>
      </c>
      <c r="H22" s="47">
        <f t="shared" si="1"/>
        <v>-42.056999999999974</v>
      </c>
    </row>
    <row r="23" spans="1:8" ht="14.25" customHeight="1">
      <c r="A23" s="145" t="s">
        <v>73</v>
      </c>
      <c r="B23" s="146"/>
      <c r="C23" s="42">
        <f>C21*10%</f>
        <v>0.11100000000000002</v>
      </c>
      <c r="D23" s="47">
        <f>D21*10%</f>
        <v>-4.3020000000000005</v>
      </c>
      <c r="E23" s="47">
        <f>E21*10%</f>
        <v>23.567</v>
      </c>
      <c r="F23" s="47">
        <f>F21*10%</f>
        <v>23.196000000000002</v>
      </c>
      <c r="G23" s="47">
        <f>G21*10%</f>
        <v>23.196000000000002</v>
      </c>
      <c r="H23" s="47">
        <f t="shared" si="1"/>
        <v>-4.6729999999999992</v>
      </c>
    </row>
    <row r="24" spans="1:8" ht="14.25" customHeight="1">
      <c r="A24" s="10" t="s">
        <v>46</v>
      </c>
      <c r="B24" s="39"/>
      <c r="C24" s="43">
        <v>3.65</v>
      </c>
      <c r="D24" s="47">
        <v>-137.78</v>
      </c>
      <c r="E24" s="47">
        <v>774.96</v>
      </c>
      <c r="F24" s="47">
        <v>762.05</v>
      </c>
      <c r="G24" s="47">
        <f>F24</f>
        <v>762.05</v>
      </c>
      <c r="H24" s="47">
        <f t="shared" si="1"/>
        <v>-150.69000000000008</v>
      </c>
    </row>
    <row r="25" spans="1:8" ht="14.25" customHeight="1">
      <c r="A25" s="37" t="s">
        <v>72</v>
      </c>
      <c r="B25" s="38"/>
      <c r="C25" s="42">
        <f>C24-C26</f>
        <v>3.2850000000000001</v>
      </c>
      <c r="D25" s="47">
        <f>D24-D26</f>
        <v>-124.002</v>
      </c>
      <c r="E25" s="47">
        <f>E24-E26</f>
        <v>697.46400000000006</v>
      </c>
      <c r="F25" s="47">
        <f>F24-F26</f>
        <v>685.84499999999991</v>
      </c>
      <c r="G25" s="47">
        <f>G24-G26</f>
        <v>685.84499999999991</v>
      </c>
      <c r="H25" s="47">
        <f t="shared" si="1"/>
        <v>-135.62100000000015</v>
      </c>
    </row>
    <row r="26" spans="1:8">
      <c r="A26" s="145" t="s">
        <v>73</v>
      </c>
      <c r="B26" s="146"/>
      <c r="C26" s="42">
        <f>C24*10%</f>
        <v>0.36499999999999999</v>
      </c>
      <c r="D26" s="47">
        <f>D24*10%</f>
        <v>-13.778</v>
      </c>
      <c r="E26" s="47">
        <f>E24*10%</f>
        <v>77.496000000000009</v>
      </c>
      <c r="F26" s="47">
        <f>F24*10%</f>
        <v>76.204999999999998</v>
      </c>
      <c r="G26" s="47">
        <f>G24*10%</f>
        <v>76.204999999999998</v>
      </c>
      <c r="H26" s="47">
        <f t="shared" si="1"/>
        <v>-15.069000000000011</v>
      </c>
    </row>
    <row r="27" spans="1:8" ht="14.25" customHeight="1">
      <c r="A27" s="163" t="s">
        <v>47</v>
      </c>
      <c r="B27" s="164"/>
      <c r="C27" s="173">
        <v>4.1900000000000004</v>
      </c>
      <c r="D27" s="138">
        <v>-109.13</v>
      </c>
      <c r="E27" s="138">
        <v>688.57</v>
      </c>
      <c r="F27" s="138">
        <v>672.81</v>
      </c>
      <c r="G27" s="138">
        <f>F27</f>
        <v>672.81</v>
      </c>
      <c r="H27" s="47">
        <f t="shared" si="1"/>
        <v>-124.8900000000001</v>
      </c>
    </row>
    <row r="28" spans="1:8" ht="0.75" hidden="1" customHeight="1">
      <c r="A28" s="165"/>
      <c r="B28" s="166"/>
      <c r="C28" s="174"/>
      <c r="D28" s="139"/>
      <c r="E28" s="139"/>
      <c r="F28" s="139"/>
      <c r="G28" s="139"/>
      <c r="H28" s="47">
        <f t="shared" si="1"/>
        <v>0</v>
      </c>
    </row>
    <row r="29" spans="1:8">
      <c r="A29" s="37" t="s">
        <v>72</v>
      </c>
      <c r="B29" s="38"/>
      <c r="C29" s="42">
        <f>C27-C30</f>
        <v>3.7710000000000004</v>
      </c>
      <c r="D29" s="47">
        <f>D27-D30</f>
        <v>-98.216999999999999</v>
      </c>
      <c r="E29" s="47">
        <f>E27-E30</f>
        <v>619.71300000000008</v>
      </c>
      <c r="F29" s="47">
        <f>F27-F30</f>
        <v>605.529</v>
      </c>
      <c r="G29" s="47">
        <f>G27-G30</f>
        <v>605.529</v>
      </c>
      <c r="H29" s="47">
        <f t="shared" si="1"/>
        <v>-112.40100000000008</v>
      </c>
    </row>
    <row r="30" spans="1:8">
      <c r="A30" s="145" t="s">
        <v>73</v>
      </c>
      <c r="B30" s="146"/>
      <c r="C30" s="42">
        <f>C27*10%</f>
        <v>0.41900000000000004</v>
      </c>
      <c r="D30" s="47">
        <f>D27*10%</f>
        <v>-10.913</v>
      </c>
      <c r="E30" s="47">
        <f>E27*10%</f>
        <v>68.857000000000014</v>
      </c>
      <c r="F30" s="47">
        <f>F27*10%</f>
        <v>67.280999999999992</v>
      </c>
      <c r="G30" s="47">
        <f>G27*10%</f>
        <v>67.280999999999992</v>
      </c>
      <c r="H30" s="47">
        <f t="shared" si="1"/>
        <v>-12.489000000000022</v>
      </c>
    </row>
    <row r="31" spans="1:8" ht="17.25" customHeight="1">
      <c r="A31" s="147" t="s">
        <v>48</v>
      </c>
      <c r="B31" s="132"/>
      <c r="C31" s="43">
        <v>7.8</v>
      </c>
      <c r="D31" s="55">
        <v>-863.68</v>
      </c>
      <c r="E31" s="43">
        <v>1524.22</v>
      </c>
      <c r="F31" s="43">
        <v>1497.87</v>
      </c>
      <c r="G31" s="59">
        <f>G32+G33</f>
        <v>2206.04</v>
      </c>
      <c r="H31" s="75">
        <f>F31-E31-G31+D31+F31</f>
        <v>-1598.2000000000003</v>
      </c>
    </row>
    <row r="32" spans="1:8" ht="15" customHeight="1">
      <c r="A32" s="37" t="s">
        <v>75</v>
      </c>
      <c r="B32" s="38"/>
      <c r="C32" s="42">
        <f>C31-C33</f>
        <v>7.02</v>
      </c>
      <c r="D32" s="7">
        <v>-853.29</v>
      </c>
      <c r="E32" s="42">
        <f>E31-E33</f>
        <v>1371.798</v>
      </c>
      <c r="F32" s="42">
        <f>F31-F33</f>
        <v>1348.0829999999999</v>
      </c>
      <c r="G32" s="57">
        <v>2056.25</v>
      </c>
      <c r="H32" s="76">
        <f t="shared" ref="H32:H33" si="2">F32-E32-G32+D32+F32</f>
        <v>-1585.1720000000003</v>
      </c>
    </row>
    <row r="33" spans="1:9" ht="12.75" customHeight="1">
      <c r="A33" s="145" t="s">
        <v>73</v>
      </c>
      <c r="B33" s="146"/>
      <c r="C33" s="42">
        <f>C31*10%</f>
        <v>0.78</v>
      </c>
      <c r="D33" s="7">
        <v>-10</v>
      </c>
      <c r="E33" s="42">
        <f>E31*10%</f>
        <v>152.422</v>
      </c>
      <c r="F33" s="42">
        <f>F31*10%</f>
        <v>149.78700000000001</v>
      </c>
      <c r="G33" s="42">
        <v>149.79</v>
      </c>
      <c r="H33" s="47">
        <f t="shared" si="2"/>
        <v>-12.637999999999977</v>
      </c>
    </row>
    <row r="34" spans="1:9" ht="12.75" customHeight="1">
      <c r="A34" s="140" t="s">
        <v>175</v>
      </c>
      <c r="B34" s="141"/>
      <c r="C34" s="42"/>
      <c r="D34" s="55">
        <v>0</v>
      </c>
      <c r="E34" s="43">
        <f>E36+E37+E38+E39</f>
        <v>938.78000000000009</v>
      </c>
      <c r="F34" s="43">
        <f>F36+F37+F38+F39</f>
        <v>818.33</v>
      </c>
      <c r="G34" s="59">
        <v>818.33</v>
      </c>
      <c r="H34" s="63">
        <f>F34-E34</f>
        <v>-120.45000000000005</v>
      </c>
    </row>
    <row r="35" spans="1:9" ht="12.75" customHeight="1">
      <c r="A35" s="37" t="s">
        <v>176</v>
      </c>
      <c r="B35" s="110"/>
      <c r="C35" s="42"/>
      <c r="D35" s="7"/>
      <c r="E35" s="42"/>
      <c r="F35" s="42"/>
      <c r="G35" s="42"/>
      <c r="H35" s="47"/>
    </row>
    <row r="36" spans="1:9" ht="12.75" customHeight="1">
      <c r="A36" s="167" t="s">
        <v>177</v>
      </c>
      <c r="B36" s="135"/>
      <c r="C36" s="42"/>
      <c r="D36" s="7" t="s">
        <v>182</v>
      </c>
      <c r="E36" s="42">
        <v>45.1</v>
      </c>
      <c r="F36" s="42">
        <v>39.51</v>
      </c>
      <c r="G36" s="42">
        <v>39.51</v>
      </c>
      <c r="H36" s="47">
        <f t="shared" ref="H36:H39" si="3">F36-E36</f>
        <v>-5.5900000000000034</v>
      </c>
    </row>
    <row r="37" spans="1:9" ht="12.75" customHeight="1">
      <c r="A37" s="167" t="s">
        <v>179</v>
      </c>
      <c r="B37" s="135"/>
      <c r="C37" s="42"/>
      <c r="D37" s="7"/>
      <c r="E37" s="42">
        <v>219.44</v>
      </c>
      <c r="F37" s="42">
        <v>186.52</v>
      </c>
      <c r="G37" s="42">
        <v>186.52</v>
      </c>
      <c r="H37" s="47">
        <f t="shared" si="3"/>
        <v>-32.919999999999987</v>
      </c>
    </row>
    <row r="38" spans="1:9" ht="12.75" customHeight="1">
      <c r="A38" s="167" t="s">
        <v>180</v>
      </c>
      <c r="B38" s="135"/>
      <c r="C38" s="42"/>
      <c r="D38" s="7"/>
      <c r="E38" s="42">
        <v>651.41999999999996</v>
      </c>
      <c r="F38" s="42">
        <v>573.20000000000005</v>
      </c>
      <c r="G38" s="42">
        <v>573.20000000000005</v>
      </c>
      <c r="H38" s="47">
        <f t="shared" si="3"/>
        <v>-78.219999999999914</v>
      </c>
    </row>
    <row r="39" spans="1:9" ht="12.75" customHeight="1">
      <c r="A39" s="167" t="s">
        <v>178</v>
      </c>
      <c r="B39" s="135"/>
      <c r="C39" s="42"/>
      <c r="D39" s="7"/>
      <c r="E39" s="42">
        <v>22.82</v>
      </c>
      <c r="F39" s="42">
        <v>19.100000000000001</v>
      </c>
      <c r="G39" s="42">
        <v>19.100000000000001</v>
      </c>
      <c r="H39" s="47">
        <f t="shared" si="3"/>
        <v>-3.7199999999999989</v>
      </c>
    </row>
    <row r="40" spans="1:9" s="4" customFormat="1" ht="13.5" customHeight="1">
      <c r="A40" s="99" t="s">
        <v>124</v>
      </c>
      <c r="B40" s="100"/>
      <c r="C40" s="96"/>
      <c r="D40" s="101"/>
      <c r="E40" s="96">
        <f>E8+E31+E34</f>
        <v>6597.5</v>
      </c>
      <c r="F40" s="96">
        <f t="shared" ref="F40:G40" si="4">F8+F31+F34</f>
        <v>6379.619999999999</v>
      </c>
      <c r="G40" s="96">
        <f t="shared" si="4"/>
        <v>7087.7899999999991</v>
      </c>
      <c r="H40" s="95"/>
    </row>
    <row r="41" spans="1:9" s="4" customFormat="1" ht="16.5" customHeight="1">
      <c r="A41" s="99" t="s">
        <v>125</v>
      </c>
      <c r="B41" s="100"/>
      <c r="C41" s="96"/>
      <c r="D41" s="101"/>
      <c r="E41" s="96"/>
      <c r="F41" s="96"/>
      <c r="G41" s="102"/>
      <c r="H41" s="95"/>
    </row>
    <row r="42" spans="1:9" s="82" customFormat="1" ht="24" customHeight="1">
      <c r="A42" s="159" t="s">
        <v>97</v>
      </c>
      <c r="B42" s="160"/>
      <c r="C42" s="85"/>
      <c r="D42" s="84">
        <v>259.63</v>
      </c>
      <c r="E42" s="84">
        <v>0</v>
      </c>
      <c r="F42" s="84">
        <v>0</v>
      </c>
      <c r="G42" s="86">
        <v>259.63</v>
      </c>
      <c r="H42" s="75">
        <f t="shared" ref="H42:H45" si="5">F42-E42-G42+D42+F42</f>
        <v>0</v>
      </c>
    </row>
    <row r="43" spans="1:9" ht="12" customHeight="1">
      <c r="A43" s="37" t="s">
        <v>75</v>
      </c>
      <c r="B43" s="38"/>
      <c r="C43" s="42"/>
      <c r="D43" s="47">
        <v>259.63</v>
      </c>
      <c r="E43" s="47">
        <v>0</v>
      </c>
      <c r="F43" s="47">
        <v>0</v>
      </c>
      <c r="G43" s="81">
        <v>0</v>
      </c>
      <c r="H43" s="75">
        <f>H42</f>
        <v>0</v>
      </c>
    </row>
    <row r="44" spans="1:9" s="4" customFormat="1" ht="23.25" customHeight="1">
      <c r="A44" s="159" t="s">
        <v>126</v>
      </c>
      <c r="B44" s="160"/>
      <c r="C44" s="43">
        <v>150</v>
      </c>
      <c r="D44" s="55">
        <v>7.47</v>
      </c>
      <c r="E44" s="55">
        <v>0</v>
      </c>
      <c r="F44" s="55">
        <v>0</v>
      </c>
      <c r="G44" s="56">
        <v>0</v>
      </c>
      <c r="H44" s="75">
        <f t="shared" si="5"/>
        <v>7.47</v>
      </c>
    </row>
    <row r="45" spans="1:9" s="82" customFormat="1" ht="12.75" customHeight="1">
      <c r="A45" s="79" t="s">
        <v>76</v>
      </c>
      <c r="B45" s="78"/>
      <c r="C45" s="42"/>
      <c r="D45" s="7">
        <v>0</v>
      </c>
      <c r="E45" s="83">
        <f>E44*17%</f>
        <v>0</v>
      </c>
      <c r="F45" s="83">
        <f>F44*17%</f>
        <v>0</v>
      </c>
      <c r="G45" s="77">
        <v>0</v>
      </c>
      <c r="H45" s="75">
        <f t="shared" si="5"/>
        <v>0</v>
      </c>
    </row>
    <row r="46" spans="1:9" ht="14.25" customHeight="1">
      <c r="A46" s="161" t="s">
        <v>128</v>
      </c>
      <c r="B46" s="162"/>
      <c r="C46" s="103"/>
      <c r="D46" s="104"/>
      <c r="E46" s="101">
        <f>E42+E44</f>
        <v>0</v>
      </c>
      <c r="F46" s="101">
        <f>F42+F44</f>
        <v>0</v>
      </c>
      <c r="G46" s="96">
        <f>G42+G44</f>
        <v>259.63</v>
      </c>
      <c r="H46" s="104"/>
    </row>
    <row r="47" spans="1:9">
      <c r="A47" s="105" t="s">
        <v>133</v>
      </c>
      <c r="B47" s="106"/>
      <c r="C47" s="96"/>
      <c r="D47" s="101"/>
      <c r="E47" s="96">
        <f>E40+E46</f>
        <v>6597.5</v>
      </c>
      <c r="F47" s="96">
        <f>F40+F46</f>
        <v>6379.619999999999</v>
      </c>
      <c r="G47" s="96">
        <f>G40+G46</f>
        <v>7347.4199999999992</v>
      </c>
      <c r="H47" s="95"/>
    </row>
    <row r="48" spans="1:9" ht="24" customHeight="1">
      <c r="A48" s="107" t="s">
        <v>134</v>
      </c>
      <c r="B48" s="108"/>
      <c r="C48" s="96"/>
      <c r="D48" s="95">
        <f>D3</f>
        <v>-1326.51</v>
      </c>
      <c r="E48" s="96"/>
      <c r="F48" s="96"/>
      <c r="G48" s="96"/>
      <c r="H48" s="95">
        <f>F47-E47+D48+F47-G47</f>
        <v>-2512.1900000000014</v>
      </c>
      <c r="I48" s="64"/>
    </row>
    <row r="49" spans="1:26" ht="22.5" customHeight="1">
      <c r="A49" s="128" t="s">
        <v>147</v>
      </c>
      <c r="B49" s="128"/>
      <c r="C49" s="93"/>
      <c r="D49" s="93"/>
      <c r="E49" s="95"/>
      <c r="F49" s="96"/>
      <c r="G49" s="96"/>
      <c r="H49" s="95">
        <f>H50+H51</f>
        <v>-2512.190000000001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5" customHeight="1">
      <c r="A50" s="128" t="s">
        <v>131</v>
      </c>
      <c r="B50" s="129"/>
      <c r="C50" s="93"/>
      <c r="D50" s="93"/>
      <c r="E50" s="95"/>
      <c r="F50" s="96"/>
      <c r="G50" s="96"/>
      <c r="H50" s="111">
        <f>H42+H44</f>
        <v>7.47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8" customHeight="1">
      <c r="A51" s="128" t="s">
        <v>132</v>
      </c>
      <c r="B51" s="129"/>
      <c r="C51" s="93"/>
      <c r="D51" s="93"/>
      <c r="E51" s="95"/>
      <c r="F51" s="96"/>
      <c r="G51" s="96"/>
      <c r="H51" s="95">
        <f>H8+H31+H34</f>
        <v>-2519.6600000000008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24.75" customHeight="1">
      <c r="A52" s="148" t="s">
        <v>129</v>
      </c>
      <c r="B52" s="149"/>
      <c r="C52" s="149"/>
      <c r="D52" s="149"/>
      <c r="E52" s="149"/>
      <c r="F52" s="149"/>
      <c r="G52" s="149"/>
      <c r="H52" s="149"/>
    </row>
    <row r="53" spans="1:26" ht="9.75" customHeight="1"/>
    <row r="54" spans="1:26">
      <c r="A54" s="20" t="s">
        <v>148</v>
      </c>
      <c r="D54" s="22"/>
      <c r="E54" s="22"/>
      <c r="F54" s="22"/>
      <c r="G54" s="22"/>
    </row>
    <row r="55" spans="1:26">
      <c r="A55" s="155" t="s">
        <v>59</v>
      </c>
      <c r="B55" s="156"/>
      <c r="C55" s="156"/>
      <c r="D55" s="115"/>
      <c r="E55" s="30" t="s">
        <v>60</v>
      </c>
      <c r="F55" s="30" t="s">
        <v>61</v>
      </c>
      <c r="G55" s="30" t="s">
        <v>139</v>
      </c>
      <c r="H55" s="90" t="s">
        <v>135</v>
      </c>
    </row>
    <row r="56" spans="1:26" ht="15.75" customHeight="1">
      <c r="A56" s="133" t="s">
        <v>141</v>
      </c>
      <c r="B56" s="136"/>
      <c r="C56" s="136"/>
      <c r="D56" s="137"/>
      <c r="E56" s="31">
        <v>42826</v>
      </c>
      <c r="F56" s="30" t="s">
        <v>137</v>
      </c>
      <c r="G56" s="32">
        <v>4.2699999999999996</v>
      </c>
      <c r="H56" s="91" t="s">
        <v>140</v>
      </c>
      <c r="I56" s="64"/>
      <c r="J56" s="64"/>
    </row>
    <row r="57" spans="1:26" ht="15.75" customHeight="1">
      <c r="A57" s="133" t="s">
        <v>149</v>
      </c>
      <c r="B57" s="136"/>
      <c r="C57" s="136"/>
      <c r="D57" s="135"/>
      <c r="E57" s="31">
        <v>42795</v>
      </c>
      <c r="F57" s="30" t="s">
        <v>142</v>
      </c>
      <c r="G57" s="32">
        <v>35.57</v>
      </c>
      <c r="H57" s="89" t="s">
        <v>150</v>
      </c>
    </row>
    <row r="58" spans="1:26" ht="15" customHeight="1">
      <c r="A58" s="133" t="s">
        <v>156</v>
      </c>
      <c r="B58" s="136"/>
      <c r="C58" s="136"/>
      <c r="D58" s="137"/>
      <c r="E58" s="31">
        <v>42795</v>
      </c>
      <c r="F58" s="31" t="s">
        <v>151</v>
      </c>
      <c r="G58" s="32">
        <v>565.35</v>
      </c>
      <c r="H58" s="109" t="s">
        <v>136</v>
      </c>
    </row>
    <row r="59" spans="1:26" ht="14.25" customHeight="1">
      <c r="A59" s="133" t="s">
        <v>152</v>
      </c>
      <c r="B59" s="136"/>
      <c r="C59" s="136"/>
      <c r="D59" s="135"/>
      <c r="E59" s="31">
        <v>42826</v>
      </c>
      <c r="F59" s="30" t="s">
        <v>153</v>
      </c>
      <c r="G59" s="32">
        <v>9.75</v>
      </c>
      <c r="H59" s="89" t="s">
        <v>150</v>
      </c>
      <c r="I59" s="64"/>
    </row>
    <row r="60" spans="1:26" ht="15.75" customHeight="1">
      <c r="A60" s="133" t="s">
        <v>154</v>
      </c>
      <c r="B60" s="134"/>
      <c r="C60" s="134"/>
      <c r="D60" s="135"/>
      <c r="E60" s="31">
        <v>42887</v>
      </c>
      <c r="F60" s="30" t="s">
        <v>155</v>
      </c>
      <c r="G60" s="32">
        <v>33.590000000000003</v>
      </c>
      <c r="H60" s="89" t="s">
        <v>150</v>
      </c>
      <c r="I60" s="64"/>
    </row>
    <row r="61" spans="1:26" ht="15.75" customHeight="1">
      <c r="A61" s="133" t="s">
        <v>157</v>
      </c>
      <c r="B61" s="134"/>
      <c r="C61" s="134"/>
      <c r="D61" s="135"/>
      <c r="E61" s="31">
        <v>42948</v>
      </c>
      <c r="F61" s="30" t="s">
        <v>158</v>
      </c>
      <c r="G61" s="32">
        <v>90.56</v>
      </c>
      <c r="H61" s="89" t="s">
        <v>159</v>
      </c>
      <c r="I61" s="64"/>
    </row>
    <row r="62" spans="1:26" ht="15.75" customHeight="1">
      <c r="A62" s="133" t="s">
        <v>160</v>
      </c>
      <c r="B62" s="136"/>
      <c r="C62" s="136"/>
      <c r="D62" s="137"/>
      <c r="E62" s="31">
        <v>42979</v>
      </c>
      <c r="F62" s="30" t="s">
        <v>161</v>
      </c>
      <c r="G62" s="32">
        <v>1134.22</v>
      </c>
      <c r="H62" s="89" t="s">
        <v>136</v>
      </c>
      <c r="I62" s="64"/>
    </row>
    <row r="63" spans="1:26" ht="15.75" customHeight="1">
      <c r="A63" s="133" t="s">
        <v>162</v>
      </c>
      <c r="B63" s="134"/>
      <c r="C63" s="134"/>
      <c r="D63" s="135"/>
      <c r="E63" s="31">
        <v>43009</v>
      </c>
      <c r="F63" s="30" t="s">
        <v>163</v>
      </c>
      <c r="G63" s="32">
        <v>26.05</v>
      </c>
      <c r="H63" s="89" t="s">
        <v>136</v>
      </c>
      <c r="I63" s="64"/>
    </row>
    <row r="64" spans="1:26" ht="15.75" customHeight="1">
      <c r="A64" s="133" t="s">
        <v>164</v>
      </c>
      <c r="B64" s="134"/>
      <c r="C64" s="134"/>
      <c r="D64" s="135"/>
      <c r="E64" s="31">
        <v>43009</v>
      </c>
      <c r="F64" s="30" t="s">
        <v>165</v>
      </c>
      <c r="G64" s="32">
        <v>6.77</v>
      </c>
      <c r="H64" s="89" t="s">
        <v>150</v>
      </c>
      <c r="I64" s="64"/>
    </row>
    <row r="65" spans="1:9" ht="15.75" customHeight="1">
      <c r="A65" s="133" t="s">
        <v>166</v>
      </c>
      <c r="B65" s="134"/>
      <c r="C65" s="134"/>
      <c r="D65" s="135"/>
      <c r="E65" s="31">
        <v>43040</v>
      </c>
      <c r="F65" s="30" t="s">
        <v>155</v>
      </c>
      <c r="G65" s="32">
        <v>15.22</v>
      </c>
      <c r="H65" s="89" t="s">
        <v>150</v>
      </c>
      <c r="I65" s="64"/>
    </row>
    <row r="66" spans="1:9" ht="15.75" customHeight="1">
      <c r="A66" s="133" t="s">
        <v>167</v>
      </c>
      <c r="B66" s="134"/>
      <c r="C66" s="134"/>
      <c r="D66" s="135"/>
      <c r="E66" s="31">
        <v>43040</v>
      </c>
      <c r="F66" s="30" t="s">
        <v>168</v>
      </c>
      <c r="G66" s="32">
        <v>6</v>
      </c>
      <c r="H66" s="89" t="s">
        <v>136</v>
      </c>
      <c r="I66" s="64"/>
    </row>
    <row r="67" spans="1:9" ht="15.75" customHeight="1">
      <c r="A67" s="133" t="s">
        <v>170</v>
      </c>
      <c r="B67" s="134"/>
      <c r="C67" s="134"/>
      <c r="D67" s="135"/>
      <c r="E67" s="31">
        <v>43070</v>
      </c>
      <c r="F67" s="30" t="s">
        <v>169</v>
      </c>
      <c r="G67" s="32">
        <v>120</v>
      </c>
      <c r="H67" s="89" t="s">
        <v>150</v>
      </c>
      <c r="I67" s="64"/>
    </row>
    <row r="68" spans="1:9" ht="15.75" customHeight="1">
      <c r="A68" s="133" t="s">
        <v>171</v>
      </c>
      <c r="B68" s="134"/>
      <c r="C68" s="134"/>
      <c r="D68" s="135"/>
      <c r="E68" s="31">
        <v>43070</v>
      </c>
      <c r="F68" s="30">
        <v>1</v>
      </c>
      <c r="G68" s="32">
        <v>8.9</v>
      </c>
      <c r="H68" s="89" t="s">
        <v>150</v>
      </c>
      <c r="I68" s="64"/>
    </row>
    <row r="69" spans="1:9" s="4" customFormat="1">
      <c r="A69" s="130" t="s">
        <v>7</v>
      </c>
      <c r="B69" s="131"/>
      <c r="C69" s="131"/>
      <c r="D69" s="132"/>
      <c r="E69" s="60"/>
      <c r="F69" s="61"/>
      <c r="G69" s="62">
        <f>SUM(G56:G68)</f>
        <v>2056.25</v>
      </c>
      <c r="H69" s="92"/>
    </row>
    <row r="70" spans="1:9" s="4" customFormat="1" ht="9" customHeight="1">
      <c r="A70" s="69"/>
      <c r="B70" s="70"/>
      <c r="C70" s="70"/>
      <c r="D70" s="70"/>
      <c r="E70" s="71"/>
      <c r="F70" s="72"/>
      <c r="G70" s="73"/>
    </row>
    <row r="71" spans="1:9">
      <c r="A71" s="20" t="s">
        <v>49</v>
      </c>
      <c r="D71" s="22"/>
      <c r="E71" s="22"/>
      <c r="F71" s="22"/>
      <c r="G71" s="22"/>
    </row>
    <row r="72" spans="1:9">
      <c r="A72" s="20" t="s">
        <v>50</v>
      </c>
      <c r="D72" s="22"/>
      <c r="E72" s="22"/>
      <c r="F72" s="22"/>
      <c r="G72" s="22"/>
    </row>
    <row r="73" spans="1:9" ht="23.25" customHeight="1">
      <c r="A73" s="154" t="s">
        <v>63</v>
      </c>
      <c r="B73" s="146"/>
      <c r="C73" s="146"/>
      <c r="D73" s="146"/>
      <c r="E73" s="115"/>
      <c r="F73" s="34" t="s">
        <v>61</v>
      </c>
      <c r="G73" s="33" t="s">
        <v>62</v>
      </c>
    </row>
    <row r="74" spans="1:9">
      <c r="A74" s="153" t="s">
        <v>64</v>
      </c>
      <c r="B74" s="131"/>
      <c r="C74" s="131"/>
      <c r="D74" s="131"/>
      <c r="E74" s="132"/>
      <c r="F74" s="30">
        <v>12</v>
      </c>
      <c r="G74" s="74" t="s">
        <v>172</v>
      </c>
    </row>
    <row r="75" spans="1:9">
      <c r="A75" s="22"/>
      <c r="D75" s="22"/>
      <c r="E75" s="22"/>
      <c r="F75" s="22"/>
      <c r="G75" s="22"/>
    </row>
    <row r="76" spans="1:9" s="4" customFormat="1">
      <c r="A76" s="20" t="s">
        <v>79</v>
      </c>
      <c r="B76" s="45"/>
      <c r="C76" s="46"/>
      <c r="D76" s="20"/>
      <c r="E76" s="20"/>
      <c r="F76" s="20"/>
      <c r="G76" s="20"/>
    </row>
    <row r="77" spans="1:9">
      <c r="A77" s="153" t="s">
        <v>80</v>
      </c>
      <c r="B77" s="132"/>
      <c r="C77" s="150" t="s">
        <v>81</v>
      </c>
      <c r="D77" s="132"/>
      <c r="E77" s="30" t="s">
        <v>82</v>
      </c>
      <c r="F77" s="30" t="s">
        <v>83</v>
      </c>
      <c r="G77" s="30" t="s">
        <v>84</v>
      </c>
    </row>
    <row r="78" spans="1:9" ht="17.25" customHeight="1">
      <c r="A78" s="153" t="s">
        <v>120</v>
      </c>
      <c r="B78" s="132"/>
      <c r="C78" s="151" t="s">
        <v>85</v>
      </c>
      <c r="D78" s="152"/>
      <c r="E78" s="17">
        <v>2</v>
      </c>
      <c r="F78" s="7" t="s">
        <v>85</v>
      </c>
      <c r="G78" s="7" t="s">
        <v>85</v>
      </c>
    </row>
    <row r="79" spans="1:9" ht="8.25" customHeight="1">
      <c r="A79" s="22"/>
      <c r="D79" s="22"/>
      <c r="E79" s="22"/>
      <c r="F79" s="22"/>
      <c r="G79" s="22"/>
    </row>
    <row r="80" spans="1:9">
      <c r="A80" s="20" t="s">
        <v>113</v>
      </c>
      <c r="E80" s="35"/>
      <c r="F80" s="65"/>
      <c r="G80" s="35"/>
    </row>
    <row r="81" spans="1:8">
      <c r="A81" s="20" t="s">
        <v>173</v>
      </c>
      <c r="B81" s="66"/>
      <c r="C81" s="67"/>
      <c r="D81" s="20"/>
      <c r="E81" s="35"/>
      <c r="F81" s="65"/>
      <c r="G81" s="35"/>
    </row>
    <row r="82" spans="1:8" ht="24" customHeight="1">
      <c r="A82" s="142" t="s">
        <v>174</v>
      </c>
      <c r="B82" s="143"/>
      <c r="C82" s="143"/>
      <c r="D82" s="143"/>
      <c r="E82" s="143"/>
      <c r="F82" s="143"/>
      <c r="G82" s="143"/>
      <c r="H82" s="144"/>
    </row>
    <row r="85" spans="1:8">
      <c r="A85" s="4" t="s">
        <v>86</v>
      </c>
      <c r="B85" s="45"/>
      <c r="C85" s="46"/>
      <c r="D85" s="4"/>
      <c r="E85" s="4" t="s">
        <v>87</v>
      </c>
      <c r="F85" s="4"/>
    </row>
    <row r="86" spans="1:8">
      <c r="A86" s="4" t="s">
        <v>88</v>
      </c>
      <c r="B86" s="45"/>
      <c r="C86" s="46"/>
      <c r="D86" s="4"/>
      <c r="E86" s="4"/>
      <c r="F86" s="4"/>
    </row>
    <row r="87" spans="1:8">
      <c r="A87" s="4" t="s">
        <v>89</v>
      </c>
      <c r="B87" s="45"/>
      <c r="C87" s="46"/>
      <c r="D87" s="4"/>
      <c r="E87" s="4"/>
      <c r="F87" s="4"/>
    </row>
    <row r="89" spans="1:8">
      <c r="A89" s="18" t="s">
        <v>90</v>
      </c>
    </row>
    <row r="90" spans="1:8">
      <c r="A90" s="18" t="s">
        <v>91</v>
      </c>
      <c r="C90" s="44" t="s">
        <v>25</v>
      </c>
    </row>
    <row r="91" spans="1:8">
      <c r="A91" s="18" t="s">
        <v>92</v>
      </c>
      <c r="C91" s="44" t="s">
        <v>93</v>
      </c>
    </row>
    <row r="92" spans="1:8">
      <c r="A92" s="18" t="s">
        <v>94</v>
      </c>
      <c r="C92" s="44" t="s">
        <v>95</v>
      </c>
    </row>
  </sheetData>
  <mergeCells count="60">
    <mergeCell ref="A11:H11"/>
    <mergeCell ref="A12:B12"/>
    <mergeCell ref="G27:G28"/>
    <mergeCell ref="C27:C28"/>
    <mergeCell ref="E27:E28"/>
    <mergeCell ref="F27:F28"/>
    <mergeCell ref="A14:B14"/>
    <mergeCell ref="A3:B3"/>
    <mergeCell ref="A6:H6"/>
    <mergeCell ref="A7:B7"/>
    <mergeCell ref="A8:B8"/>
    <mergeCell ref="A10:B10"/>
    <mergeCell ref="A49:B49"/>
    <mergeCell ref="A44:B44"/>
    <mergeCell ref="A46:B46"/>
    <mergeCell ref="A23:B23"/>
    <mergeCell ref="A42:B42"/>
    <mergeCell ref="A26:B26"/>
    <mergeCell ref="A27:B28"/>
    <mergeCell ref="A36:B36"/>
    <mergeCell ref="A37:B37"/>
    <mergeCell ref="A38:B38"/>
    <mergeCell ref="A39:B39"/>
    <mergeCell ref="A15:B15"/>
    <mergeCell ref="A17:B17"/>
    <mergeCell ref="A18:B18"/>
    <mergeCell ref="A21:B21"/>
    <mergeCell ref="A20:B20"/>
    <mergeCell ref="A82:H82"/>
    <mergeCell ref="A30:B30"/>
    <mergeCell ref="A31:B31"/>
    <mergeCell ref="A33:B33"/>
    <mergeCell ref="A52:H52"/>
    <mergeCell ref="C77:D77"/>
    <mergeCell ref="C78:D78"/>
    <mergeCell ref="A77:B77"/>
    <mergeCell ref="A78:B78"/>
    <mergeCell ref="A73:E73"/>
    <mergeCell ref="A74:E74"/>
    <mergeCell ref="A56:D56"/>
    <mergeCell ref="A55:D55"/>
    <mergeCell ref="A57:D57"/>
    <mergeCell ref="A58:D58"/>
    <mergeCell ref="A59:D59"/>
    <mergeCell ref="A50:B50"/>
    <mergeCell ref="A51:B51"/>
    <mergeCell ref="A4:B4"/>
    <mergeCell ref="A5:B5"/>
    <mergeCell ref="A69:D69"/>
    <mergeCell ref="A60:D60"/>
    <mergeCell ref="A61:D61"/>
    <mergeCell ref="A62:D62"/>
    <mergeCell ref="A63:D63"/>
    <mergeCell ref="A64:D64"/>
    <mergeCell ref="D27:D28"/>
    <mergeCell ref="A65:D65"/>
    <mergeCell ref="A66:D66"/>
    <mergeCell ref="A67:D67"/>
    <mergeCell ref="A68:D68"/>
    <mergeCell ref="A34:B3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2018-02-15T06:04:07Z</cp:lastPrinted>
  <dcterms:created xsi:type="dcterms:W3CDTF">2013-02-18T04:38:06Z</dcterms:created>
  <dcterms:modified xsi:type="dcterms:W3CDTF">2018-03-28T00:25:41Z</dcterms:modified>
</cp:coreProperties>
</file>