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41" i="8"/>
  <c r="H40" i="8"/>
  <c r="H39" i="8"/>
  <c r="H38" i="8"/>
  <c r="E36" i="8"/>
  <c r="F36" i="8"/>
  <c r="H36" i="8"/>
  <c r="D29" i="8"/>
  <c r="D26" i="8"/>
  <c r="D25" i="8"/>
  <c r="D23" i="8"/>
  <c r="D22" i="8"/>
  <c r="D20" i="8"/>
  <c r="D19" i="8"/>
  <c r="D17" i="8"/>
  <c r="D16" i="8"/>
  <c r="D14" i="8"/>
  <c r="D13" i="8"/>
  <c r="D9" i="8"/>
  <c r="H45" i="8"/>
  <c r="H52" i="8"/>
  <c r="H58" i="8"/>
  <c r="H8" i="8"/>
  <c r="G32" i="8"/>
  <c r="H32" i="8"/>
  <c r="H59" i="8"/>
  <c r="H56" i="8"/>
  <c r="F42" i="8"/>
  <c r="F54" i="8"/>
  <c r="F55" i="8"/>
  <c r="E42" i="8"/>
  <c r="E54" i="8"/>
  <c r="E55" i="8"/>
  <c r="G8" i="8"/>
  <c r="G42" i="8"/>
  <c r="G54" i="8"/>
  <c r="G55" i="8"/>
  <c r="H55" i="8"/>
  <c r="G9" i="8"/>
  <c r="F49" i="8"/>
  <c r="H49" i="8"/>
  <c r="H50" i="8"/>
  <c r="E13" i="8"/>
  <c r="G49" i="8"/>
  <c r="E49" i="8"/>
  <c r="H53" i="8"/>
  <c r="H44" i="8"/>
  <c r="H34" i="8"/>
  <c r="H33" i="8"/>
  <c r="G69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<sst xmlns="http://schemas.openxmlformats.org/spreadsheetml/2006/main" count="177" uniqueCount="156">
  <si>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</si>
  <si>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</si>
  <si>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</si>
  <si>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</si>
  <si>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</si>
  <si>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</si>
  <si>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</si>
  <si>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</si>
  <si>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</si>
  <si>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</si>
  <si>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</si>
  <si>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</si>
  <si>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</si>
  <si>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</si>
  <si>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</si>
  <si>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</si>
  <si>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</si>
  <si>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</si>
  <si>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</si>
  <si>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</si>
  <si>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</si>
  <si>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</si>
  <si>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</si>
  <si>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</si>
  <si>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</si>
  <si>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</si>
  <si>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</si>
  <si>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</si>
  <si>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</si>
  <si>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</si>
  <si>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</si>
  <si>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</si>
  <si>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</si>
  <si>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</si>
  <si>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</si>
  <si>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</si>
  <si>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</si>
  <si>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</si>
  <si>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</si>
  <si>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</si>
  <si>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</si>
  <si>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</si>
  <si>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</si>
  <si>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</si>
  <si>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</si>
  <si>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</si>
  <si>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</si>
  <si>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</si>
  <si>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</si>
  <si>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</si>
  <si>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</si>
  <si>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</si>
  <si>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</si>
  <si>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</si>
  <si>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</si>
  <si>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</si>
  <si>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</si>
  <si>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</si>
  <si>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</si>
  <si>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</si>
  <si>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</si>
  <si>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</si>
  <si>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</si>
  <si>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</si>
  <si>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</si>
  <si>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</si>
  <si>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</si>
  <si>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</si>
  <si>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</si>
  <si>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</si>
  <si>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</si>
  <si>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</si>
  <si>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</si>
  <si>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</si>
  <si>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</si>
  <si>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</si>
  <si>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</si>
  <si>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</si>
  <si>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</si>
  <si>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</si>
  <si>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</si>
  <si>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</si>
  <si>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</si>
  <si>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</si>
  <si>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</si>
  <si>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</si>
  <si>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</si>
  <si>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</si>
  <si>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</si>
  <si>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</si>
  <si>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</si>
  <si>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</si>
  <si>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</si>
  <si>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</si>
  <si>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</si>
  <si>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</si>
  <si>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</si>
  <si>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</si>
  <si>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</si>
  <si>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</si>
  <si>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</si>
  <si>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</si>
  <si>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</si>
  <si>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</si>
  <si>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</si>
  <si>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</si>
  <si>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</si>
  <si>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</si>
  <si>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</si>
  <si>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</si>
  <si>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5 подъездов</t>
  </si>
  <si>
    <t>5 лифтов</t>
  </si>
  <si>
    <t>5 м/проводов</t>
  </si>
  <si>
    <t>№ 52 по ул. Льва Толстого</t>
  </si>
  <si>
    <t xml:space="preserve"> ООО "Комфорт"</t>
  </si>
  <si>
    <t>Кр.Знамени,96</t>
  </si>
  <si>
    <t>2-222-016</t>
  </si>
  <si>
    <t xml:space="preserve">                                          01 сентября 2009 г.</t>
  </si>
  <si>
    <t>ул.Тунгусская,8</t>
  </si>
  <si>
    <t>количество проживающих</t>
  </si>
  <si>
    <t>итого по дому:</t>
  </si>
  <si>
    <t>прочие работы и услуги:</t>
  </si>
  <si>
    <t>сумма, т.р.</t>
  </si>
  <si>
    <t>1. Текущий ремонт коммуникаций, проходящих через нежилые помещения</t>
  </si>
  <si>
    <t>итого прочие: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</si>
  <si>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</si>
  <si>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</si>
  <si>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</si>
  <si>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</si>
  <si>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Ресо-Гарантия</t>
  </si>
  <si>
    <t>исполнитель</t>
  </si>
  <si>
    <t>2. Реклама в лифтах</t>
  </si>
  <si>
    <t>ООО " Территория"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</si>
  <si>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</si>
  <si>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</si>
  <si>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</si>
  <si>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</si>
  <si>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</si>
  <si>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</si>
  <si>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</si>
  <si>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</si>
  <si>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</si>
  <si>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</si>
  <si>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Всего: 2726,9</t>
  </si>
  <si>
    <t>замена задвижки на ХВС</t>
  </si>
  <si>
    <t>Комфорт</t>
  </si>
  <si>
    <t>3. Перечень работ, выполненных по статье " текущий ремонт"  в 2018 году.</t>
  </si>
  <si>
    <t>ремонт швов фасада</t>
  </si>
  <si>
    <t>286 п.м</t>
  </si>
  <si>
    <t>АльянсПрим</t>
  </si>
  <si>
    <t>монтаж ограждения детской площадки</t>
  </si>
  <si>
    <t>компл</t>
  </si>
  <si>
    <t>СтройЛидер</t>
  </si>
  <si>
    <t>План по статье "текущий ремонт" на 2019 год.</t>
  </si>
  <si>
    <t xml:space="preserve">Предложение Управляющей компании: В связи с изношенностью сетей - произвести ремонт системы  электроснабжения  за счет дополнительного сбора средств. 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</si>
  <si>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256/02 от 11.02.2019 г.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</si>
</sst>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>
      <alignment wrapText="1"/>
    </xf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0" xfId="0" applyFont="1" applyBorder="1"/>
    <xf numFmtId="0" fontId="3" fillId="0" borderId="14" xfId="0" applyFont="1" applyBorder="1"/>
    <xf numFmtId="0" fontId="3" fillId="0" borderId="1" xfId="0" applyFont="1" applyBorder="1" applyAlignment="1"/>
    <xf numFmtId="0" fontId="0" fillId="0" borderId="1" xfId="0" applyBorder="1" applyAlignment="1"/>
    <xf numFmtId="164" fontId="1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2" t="s">
        <v>113</v>
      </c>
    </row>
    <row r="4" spans="1:4" ht="14.25" customHeight="1" x14ac:dyDescent="0.25">
      <c r="A4" s="20" t="s">
        <v>155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55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52</v>
      </c>
      <c r="D8" s="13"/>
    </row>
    <row r="9" spans="1:4" s="3" customFormat="1" ht="12" customHeight="1" x14ac:dyDescent="0.25">
      <c r="A9" s="11" t="s">
        <v>1</v>
      </c>
      <c r="B9" s="12" t="s">
        <v>12</v>
      </c>
      <c r="C9" s="97" t="s">
        <v>13</v>
      </c>
      <c r="D9" s="98"/>
    </row>
    <row r="10" spans="1:4" s="3" customFormat="1" ht="24" customHeight="1" x14ac:dyDescent="0.25">
      <c r="A10" s="11" t="s">
        <v>2</v>
      </c>
      <c r="B10" s="14" t="s">
        <v>14</v>
      </c>
      <c r="C10" s="92" t="s">
        <v>87</v>
      </c>
      <c r="D10" s="93"/>
    </row>
    <row r="11" spans="1:4" s="3" customFormat="1" ht="15" customHeight="1" x14ac:dyDescent="0.25">
      <c r="A11" s="11" t="s">
        <v>3</v>
      </c>
      <c r="B11" s="12" t="s">
        <v>15</v>
      </c>
      <c r="C11" s="97" t="s">
        <v>16</v>
      </c>
      <c r="D11" s="98"/>
    </row>
    <row r="12" spans="1:4" s="3" customFormat="1" ht="15" customHeight="1" x14ac:dyDescent="0.25">
      <c r="A12" s="55" t="s">
        <v>4</v>
      </c>
      <c r="B12" s="56" t="s">
        <v>92</v>
      </c>
      <c r="C12" s="48" t="s">
        <v>93</v>
      </c>
      <c r="D12" s="49" t="s">
        <v>94</v>
      </c>
    </row>
    <row r="13" spans="1:4" s="3" customFormat="1" ht="15" customHeight="1" x14ac:dyDescent="0.25">
      <c r="A13" s="57"/>
      <c r="B13" s="51"/>
      <c r="C13" s="48" t="s">
        <v>95</v>
      </c>
      <c r="D13" s="49" t="s">
        <v>96</v>
      </c>
    </row>
    <row r="14" spans="1:4" s="3" customFormat="1" ht="15" customHeight="1" x14ac:dyDescent="0.25">
      <c r="A14" s="57"/>
      <c r="B14" s="51"/>
      <c r="C14" s="48" t="s">
        <v>97</v>
      </c>
      <c r="D14" s="49" t="s">
        <v>98</v>
      </c>
    </row>
    <row r="15" spans="1:4" s="3" customFormat="1" ht="15" customHeight="1" x14ac:dyDescent="0.25">
      <c r="A15" s="57"/>
      <c r="B15" s="51"/>
      <c r="C15" s="48" t="s">
        <v>99</v>
      </c>
      <c r="D15" s="49" t="s">
        <v>100</v>
      </c>
    </row>
    <row r="16" spans="1:4" s="3" customFormat="1" ht="15" customHeight="1" x14ac:dyDescent="0.25">
      <c r="A16" s="57"/>
      <c r="B16" s="51"/>
      <c r="C16" s="48" t="s">
        <v>101</v>
      </c>
      <c r="D16" s="49" t="s">
        <v>102</v>
      </c>
    </row>
    <row r="17" spans="1:4" s="3" customFormat="1" ht="15" customHeight="1" x14ac:dyDescent="0.25">
      <c r="A17" s="57"/>
      <c r="B17" s="51"/>
      <c r="C17" s="48" t="s">
        <v>103</v>
      </c>
      <c r="D17" s="49" t="s">
        <v>104</v>
      </c>
    </row>
    <row r="18" spans="1:4" s="3" customFormat="1" ht="15" customHeight="1" x14ac:dyDescent="0.25">
      <c r="A18" s="58"/>
      <c r="B18" s="50"/>
      <c r="C18" s="48" t="s">
        <v>105</v>
      </c>
      <c r="D18" s="49" t="s">
        <v>106</v>
      </c>
    </row>
    <row r="19" spans="1:4" s="3" customFormat="1" ht="14.25" customHeight="1" x14ac:dyDescent="0.25">
      <c r="A19" s="11" t="s">
        <v>5</v>
      </c>
      <c r="B19" s="12" t="s">
        <v>17</v>
      </c>
      <c r="C19" s="99" t="s">
        <v>107</v>
      </c>
      <c r="D19" s="100"/>
    </row>
    <row r="20" spans="1:4" s="3" customFormat="1" x14ac:dyDescent="0.25">
      <c r="A20" s="11" t="s">
        <v>6</v>
      </c>
      <c r="B20" s="12" t="s">
        <v>18</v>
      </c>
      <c r="C20" s="101" t="s">
        <v>59</v>
      </c>
      <c r="D20" s="102"/>
    </row>
    <row r="21" spans="1:4" s="3" customFormat="1" ht="16.5" customHeight="1" x14ac:dyDescent="0.25">
      <c r="A21" s="11" t="s">
        <v>7</v>
      </c>
      <c r="B21" s="12" t="s">
        <v>19</v>
      </c>
      <c r="C21" s="92" t="s">
        <v>20</v>
      </c>
      <c r="D21" s="93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21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22</v>
      </c>
      <c r="C25" s="7" t="s">
        <v>23</v>
      </c>
      <c r="D25" s="73" t="s">
        <v>24</v>
      </c>
    </row>
    <row r="26" spans="1:4" s="5" customFormat="1" ht="28.5" customHeight="1" x14ac:dyDescent="0.25">
      <c r="A26" s="94" t="s">
        <v>27</v>
      </c>
      <c r="B26" s="95"/>
      <c r="C26" s="95"/>
      <c r="D26" s="96"/>
    </row>
    <row r="27" spans="1:4" s="5" customFormat="1" ht="15" customHeight="1" x14ac:dyDescent="0.25">
      <c r="A27" s="70"/>
      <c r="B27" s="71"/>
      <c r="C27" s="71"/>
      <c r="D27" s="72"/>
    </row>
    <row r="28" spans="1:4" ht="13.5" customHeight="1" x14ac:dyDescent="0.25">
      <c r="A28" s="7">
        <v>1</v>
      </c>
      <c r="B28" s="6" t="s">
        <v>132</v>
      </c>
      <c r="C28" s="6" t="s">
        <v>25</v>
      </c>
      <c r="D28" s="6" t="s">
        <v>26</v>
      </c>
    </row>
    <row r="29" spans="1:4" x14ac:dyDescent="0.25">
      <c r="A29" s="76" t="s">
        <v>28</v>
      </c>
      <c r="B29" s="10"/>
      <c r="C29" s="10"/>
      <c r="D29" s="77"/>
    </row>
    <row r="30" spans="1:4" ht="12.75" customHeight="1" x14ac:dyDescent="0.25">
      <c r="A30" s="7">
        <v>1</v>
      </c>
      <c r="B30" s="6" t="s">
        <v>114</v>
      </c>
      <c r="C30" s="6" t="s">
        <v>115</v>
      </c>
      <c r="D30" s="6" t="s">
        <v>116</v>
      </c>
    </row>
    <row r="31" spans="1:4" x14ac:dyDescent="0.25">
      <c r="A31" s="76" t="s">
        <v>44</v>
      </c>
      <c r="B31" s="10"/>
      <c r="C31" s="10"/>
      <c r="D31" s="77"/>
    </row>
    <row r="32" spans="1:4" ht="13.5" customHeight="1" x14ac:dyDescent="0.25">
      <c r="A32" s="76" t="s">
        <v>45</v>
      </c>
      <c r="B32" s="10"/>
      <c r="C32" s="10"/>
      <c r="D32" s="77"/>
    </row>
    <row r="33" spans="1:4" ht="12" customHeight="1" x14ac:dyDescent="0.25">
      <c r="A33" s="7">
        <v>1</v>
      </c>
      <c r="B33" s="6" t="s">
        <v>29</v>
      </c>
      <c r="C33" s="6" t="s">
        <v>118</v>
      </c>
      <c r="D33" s="6" t="s">
        <v>30</v>
      </c>
    </row>
    <row r="34" spans="1:4" x14ac:dyDescent="0.25">
      <c r="A34" s="76" t="s">
        <v>31</v>
      </c>
      <c r="B34" s="10"/>
      <c r="C34" s="10"/>
      <c r="D34" s="77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76" t="s">
        <v>34</v>
      </c>
      <c r="B36" s="10"/>
      <c r="C36" s="10"/>
      <c r="D36" s="77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53</v>
      </c>
      <c r="B39" s="18"/>
      <c r="C39" s="18"/>
      <c r="D39" s="18"/>
    </row>
    <row r="40" spans="1:4" x14ac:dyDescent="0.25">
      <c r="A40" s="7">
        <v>1</v>
      </c>
      <c r="B40" s="6" t="s">
        <v>36</v>
      </c>
      <c r="C40" s="90">
        <v>1980</v>
      </c>
      <c r="D40" s="91"/>
    </row>
    <row r="41" spans="1:4" x14ac:dyDescent="0.25">
      <c r="A41" s="7">
        <v>2</v>
      </c>
      <c r="B41" s="6" t="s">
        <v>38</v>
      </c>
      <c r="C41" s="90" t="s">
        <v>90</v>
      </c>
      <c r="D41" s="91"/>
    </row>
    <row r="42" spans="1:4" ht="15" customHeight="1" x14ac:dyDescent="0.25">
      <c r="A42" s="7">
        <v>3</v>
      </c>
      <c r="B42" s="6" t="s">
        <v>39</v>
      </c>
      <c r="C42" s="90" t="s">
        <v>110</v>
      </c>
      <c r="D42" s="91"/>
    </row>
    <row r="43" spans="1:4" x14ac:dyDescent="0.25">
      <c r="A43" s="7">
        <v>4</v>
      </c>
      <c r="B43" s="6" t="s">
        <v>37</v>
      </c>
      <c r="C43" s="90" t="s">
        <v>111</v>
      </c>
      <c r="D43" s="91"/>
    </row>
    <row r="44" spans="1:4" x14ac:dyDescent="0.25">
      <c r="A44" s="7">
        <v>5</v>
      </c>
      <c r="B44" s="6" t="s">
        <v>40</v>
      </c>
      <c r="C44" s="90" t="s">
        <v>112</v>
      </c>
      <c r="D44" s="91"/>
    </row>
    <row r="45" spans="1:4" x14ac:dyDescent="0.25">
      <c r="A45" s="7">
        <v>6</v>
      </c>
      <c r="B45" s="6" t="s">
        <v>41</v>
      </c>
      <c r="C45" s="90">
        <v>10288</v>
      </c>
      <c r="D45" s="91"/>
    </row>
    <row r="46" spans="1:4" ht="15" customHeight="1" x14ac:dyDescent="0.25">
      <c r="A46" s="7">
        <v>7</v>
      </c>
      <c r="B46" s="6" t="s">
        <v>42</v>
      </c>
      <c r="C46" s="90">
        <v>129.9</v>
      </c>
      <c r="D46" s="91"/>
    </row>
    <row r="47" spans="1:4" x14ac:dyDescent="0.25">
      <c r="A47" s="7">
        <v>8</v>
      </c>
      <c r="B47" s="6" t="s">
        <v>43</v>
      </c>
      <c r="C47" s="90" t="s">
        <v>143</v>
      </c>
      <c r="D47" s="91"/>
    </row>
    <row r="48" spans="1:4" x14ac:dyDescent="0.25">
      <c r="A48" s="7">
        <v>9</v>
      </c>
      <c r="B48" s="6" t="s">
        <v>119</v>
      </c>
      <c r="C48" s="90"/>
      <c r="D48" s="91"/>
    </row>
    <row r="49" spans="1:4" x14ac:dyDescent="0.25">
      <c r="A49" s="66"/>
      <c r="B49" s="66" t="s">
        <v>89</v>
      </c>
      <c r="C49" s="66" t="s">
        <v>117</v>
      </c>
      <c r="D49" s="6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27" workbookViewId="0">
      <selection activeCell="C84" sqref="C84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 x14ac:dyDescent="0.25">
      <c r="A1" s="4" t="s">
        <v>128</v>
      </c>
      <c r="B1"/>
      <c r="C1" s="36"/>
      <c r="D1" s="36"/>
    </row>
    <row r="2" spans="1:8" ht="13.5" customHeight="1" x14ac:dyDescent="0.25">
      <c r="A2" s="4" t="s">
        <v>140</v>
      </c>
      <c r="B2"/>
      <c r="C2" s="36"/>
      <c r="D2" s="36"/>
    </row>
    <row r="3" spans="1:8" ht="56.25" customHeight="1" x14ac:dyDescent="0.25">
      <c r="A3" s="107" t="s">
        <v>67</v>
      </c>
      <c r="B3" s="108"/>
      <c r="C3" s="37" t="s">
        <v>68</v>
      </c>
      <c r="D3" s="27" t="s">
        <v>69</v>
      </c>
      <c r="E3" s="27" t="s">
        <v>70</v>
      </c>
      <c r="F3" s="27" t="s">
        <v>71</v>
      </c>
      <c r="G3" s="38" t="s">
        <v>72</v>
      </c>
      <c r="H3" s="27" t="s">
        <v>73</v>
      </c>
    </row>
    <row r="4" spans="1:8" ht="27.75" customHeight="1" x14ac:dyDescent="0.25">
      <c r="A4" s="116" t="s">
        <v>141</v>
      </c>
      <c r="B4" s="117"/>
      <c r="C4" s="37"/>
      <c r="D4" s="27">
        <v>-2171.5300000000002</v>
      </c>
      <c r="E4" s="27"/>
      <c r="F4" s="27"/>
      <c r="G4" s="38"/>
      <c r="H4" s="27"/>
    </row>
    <row r="5" spans="1:8" ht="15" customHeight="1" x14ac:dyDescent="0.25">
      <c r="A5" s="74" t="s">
        <v>126</v>
      </c>
      <c r="B5" s="75"/>
      <c r="C5" s="37"/>
      <c r="D5" s="27">
        <v>66.7</v>
      </c>
      <c r="E5" s="27"/>
      <c r="F5" s="27"/>
      <c r="G5" s="38"/>
      <c r="H5" s="27"/>
    </row>
    <row r="6" spans="1:8" ht="13.5" customHeight="1" x14ac:dyDescent="0.25">
      <c r="A6" s="74" t="s">
        <v>127</v>
      </c>
      <c r="B6" s="75"/>
      <c r="C6" s="37"/>
      <c r="D6" s="27">
        <v>-2238.23</v>
      </c>
      <c r="E6" s="27"/>
      <c r="F6" s="27"/>
      <c r="G6" s="38"/>
      <c r="H6" s="27"/>
    </row>
    <row r="7" spans="1:8" ht="21" customHeight="1" x14ac:dyDescent="0.25">
      <c r="A7" s="112" t="s">
        <v>142</v>
      </c>
      <c r="B7" s="111"/>
      <c r="C7" s="111"/>
      <c r="D7" s="111"/>
      <c r="E7" s="111"/>
      <c r="F7" s="111"/>
      <c r="G7" s="111"/>
      <c r="H7" s="118"/>
    </row>
    <row r="8" spans="1:8" ht="17.25" customHeight="1" x14ac:dyDescent="0.25">
      <c r="A8" s="107" t="s">
        <v>74</v>
      </c>
      <c r="B8" s="109"/>
      <c r="C8" s="31">
        <v>21.13</v>
      </c>
      <c r="D8" s="28">
        <v>-612.33000000000004</v>
      </c>
      <c r="E8" s="28">
        <f>E12+E15+E18+E21+E24+E27</f>
        <v>2568.1699999999996</v>
      </c>
      <c r="F8" s="28">
        <f>F12+F15+F18+F21+F24+F27</f>
        <v>2513.89</v>
      </c>
      <c r="G8" s="28">
        <f>G12+G15+G18+G21+G24+G27</f>
        <v>2513.89</v>
      </c>
      <c r="H8" s="88">
        <f>F8-E8+D8</f>
        <v>-666.60999999999979</v>
      </c>
    </row>
    <row r="9" spans="1:8" x14ac:dyDescent="0.25">
      <c r="A9" s="39" t="s">
        <v>75</v>
      </c>
      <c r="B9" s="40"/>
      <c r="C9" s="7">
        <v>19.02</v>
      </c>
      <c r="D9" s="7">
        <f>D8-D10</f>
        <v>-551.1</v>
      </c>
      <c r="E9" s="88">
        <f>E8-E10</f>
        <v>2311.3529999999996</v>
      </c>
      <c r="F9" s="88">
        <f>F8-F10</f>
        <v>2262.5009999999997</v>
      </c>
      <c r="G9" s="7">
        <f>G8-G10</f>
        <v>2262.5</v>
      </c>
      <c r="H9" s="88">
        <f t="shared" ref="H9:H10" si="0">F9-E9+D9</f>
        <v>-599.95199999999988</v>
      </c>
    </row>
    <row r="10" spans="1:8" x14ac:dyDescent="0.25">
      <c r="A10" s="110" t="s">
        <v>76</v>
      </c>
      <c r="B10" s="111"/>
      <c r="C10" s="7">
        <v>2.11</v>
      </c>
      <c r="D10" s="7">
        <v>-61.23</v>
      </c>
      <c r="E10" s="88">
        <f>E8*10%</f>
        <v>256.81699999999995</v>
      </c>
      <c r="F10" s="88">
        <f>F8*10%</f>
        <v>251.38900000000001</v>
      </c>
      <c r="G10" s="7">
        <v>251.39</v>
      </c>
      <c r="H10" s="88">
        <f t="shared" si="0"/>
        <v>-66.65799999999993</v>
      </c>
    </row>
    <row r="11" spans="1:8" ht="12.75" customHeight="1" x14ac:dyDescent="0.25">
      <c r="A11" s="112" t="s">
        <v>77</v>
      </c>
      <c r="B11" s="113"/>
      <c r="C11" s="113"/>
      <c r="D11" s="113"/>
      <c r="E11" s="113"/>
      <c r="F11" s="113"/>
      <c r="G11" s="113"/>
      <c r="H11" s="109"/>
    </row>
    <row r="12" spans="1:8" x14ac:dyDescent="0.25">
      <c r="A12" s="114" t="s">
        <v>56</v>
      </c>
      <c r="B12" s="115"/>
      <c r="C12" s="31">
        <v>5.65</v>
      </c>
      <c r="D12" s="87">
        <v>-177.14</v>
      </c>
      <c r="E12" s="28">
        <v>697.58</v>
      </c>
      <c r="F12" s="28">
        <v>687.54</v>
      </c>
      <c r="G12" s="28">
        <v>687.54</v>
      </c>
      <c r="H12" s="88">
        <f t="shared" ref="H12:H30" si="1">F12-E12+D12</f>
        <v>-187.18000000000006</v>
      </c>
    </row>
    <row r="13" spans="1:8" x14ac:dyDescent="0.25">
      <c r="A13" s="39" t="s">
        <v>75</v>
      </c>
      <c r="B13" s="40"/>
      <c r="C13" s="7">
        <v>5.08</v>
      </c>
      <c r="D13" s="88">
        <f>D12-D14</f>
        <v>-159.42599999999999</v>
      </c>
      <c r="E13" s="88">
        <f>E12-E14</f>
        <v>627.822</v>
      </c>
      <c r="F13" s="88">
        <f>F12-F14</f>
        <v>618.78599999999994</v>
      </c>
      <c r="G13" s="88">
        <f>G12-G14</f>
        <v>618.78599999999994</v>
      </c>
      <c r="H13" s="88">
        <f t="shared" si="1"/>
        <v>-168.46200000000005</v>
      </c>
    </row>
    <row r="14" spans="1:8" x14ac:dyDescent="0.25">
      <c r="A14" s="110" t="s">
        <v>76</v>
      </c>
      <c r="B14" s="111"/>
      <c r="C14" s="7">
        <v>0.56999999999999995</v>
      </c>
      <c r="D14" s="88">
        <f>D12*10%</f>
        <v>-17.713999999999999</v>
      </c>
      <c r="E14" s="88">
        <f>E12*10%</f>
        <v>69.75800000000001</v>
      </c>
      <c r="F14" s="88">
        <f>F12*10%</f>
        <v>68.754000000000005</v>
      </c>
      <c r="G14" s="88">
        <f>G12*10%</f>
        <v>68.754000000000005</v>
      </c>
      <c r="H14" s="88">
        <f t="shared" si="1"/>
        <v>-18.718000000000004</v>
      </c>
    </row>
    <row r="15" spans="1:8" ht="23.25" customHeight="1" x14ac:dyDescent="0.25">
      <c r="A15" s="114" t="s">
        <v>46</v>
      </c>
      <c r="B15" s="115"/>
      <c r="C15" s="31">
        <v>3.45</v>
      </c>
      <c r="D15" s="87">
        <v>108.01</v>
      </c>
      <c r="E15" s="28">
        <v>425.95</v>
      </c>
      <c r="F15" s="28">
        <v>419.9</v>
      </c>
      <c r="G15" s="28">
        <v>419.9</v>
      </c>
      <c r="H15" s="88">
        <f t="shared" si="1"/>
        <v>101.96</v>
      </c>
    </row>
    <row r="16" spans="1:8" x14ac:dyDescent="0.25">
      <c r="A16" s="39" t="s">
        <v>75</v>
      </c>
      <c r="B16" s="40"/>
      <c r="C16" s="7">
        <v>3.1</v>
      </c>
      <c r="D16" s="88">
        <f>D15-D17</f>
        <v>97.209000000000003</v>
      </c>
      <c r="E16" s="88">
        <f>E15-E17</f>
        <v>383.35500000000002</v>
      </c>
      <c r="F16" s="88">
        <f>F15-F17</f>
        <v>377.90999999999997</v>
      </c>
      <c r="G16" s="88">
        <f>G15-G17</f>
        <v>377.90999999999997</v>
      </c>
      <c r="H16" s="88">
        <f t="shared" si="1"/>
        <v>91.763999999999953</v>
      </c>
    </row>
    <row r="17" spans="1:8" ht="15" customHeight="1" x14ac:dyDescent="0.25">
      <c r="A17" s="110" t="s">
        <v>76</v>
      </c>
      <c r="B17" s="111"/>
      <c r="C17" s="7">
        <v>0.35</v>
      </c>
      <c r="D17" s="88">
        <f>D15*10%</f>
        <v>10.801000000000002</v>
      </c>
      <c r="E17" s="88">
        <f>E15*10%</f>
        <v>42.594999999999999</v>
      </c>
      <c r="F17" s="88">
        <f>F15*10%</f>
        <v>41.99</v>
      </c>
      <c r="G17" s="88">
        <f>G15*10%</f>
        <v>41.99</v>
      </c>
      <c r="H17" s="88">
        <f t="shared" si="1"/>
        <v>10.196000000000005</v>
      </c>
    </row>
    <row r="18" spans="1:8" ht="13.5" customHeight="1" x14ac:dyDescent="0.25">
      <c r="A18" s="114" t="s">
        <v>57</v>
      </c>
      <c r="B18" s="115"/>
      <c r="C18" s="37">
        <v>2.37</v>
      </c>
      <c r="D18" s="87">
        <v>-74.33</v>
      </c>
      <c r="E18" s="28">
        <v>292.61</v>
      </c>
      <c r="F18" s="28">
        <v>288.45</v>
      </c>
      <c r="G18" s="28">
        <v>288.45</v>
      </c>
      <c r="H18" s="88">
        <f t="shared" si="1"/>
        <v>-78.490000000000023</v>
      </c>
    </row>
    <row r="19" spans="1:8" ht="13.5" customHeight="1" x14ac:dyDescent="0.25">
      <c r="A19" s="39" t="s">
        <v>75</v>
      </c>
      <c r="B19" s="40"/>
      <c r="C19" s="7">
        <v>2.13</v>
      </c>
      <c r="D19" s="88">
        <f>D18-D20</f>
        <v>-66.896999999999991</v>
      </c>
      <c r="E19" s="88">
        <f>E18-E20</f>
        <v>263.34899999999999</v>
      </c>
      <c r="F19" s="88">
        <f>F18-F20</f>
        <v>259.60500000000002</v>
      </c>
      <c r="G19" s="88">
        <f>G18-G20</f>
        <v>259.60500000000002</v>
      </c>
      <c r="H19" s="88">
        <f t="shared" si="1"/>
        <v>-70.640999999999963</v>
      </c>
    </row>
    <row r="20" spans="1:8" ht="12.75" customHeight="1" x14ac:dyDescent="0.25">
      <c r="A20" s="110" t="s">
        <v>76</v>
      </c>
      <c r="B20" s="111"/>
      <c r="C20" s="7">
        <v>0.24</v>
      </c>
      <c r="D20" s="88">
        <f>D18*10%</f>
        <v>-7.4329999999999998</v>
      </c>
      <c r="E20" s="88">
        <f>E18*10%</f>
        <v>29.261000000000003</v>
      </c>
      <c r="F20" s="88">
        <f>F18*10%</f>
        <v>28.844999999999999</v>
      </c>
      <c r="G20" s="88">
        <f>G18*10%</f>
        <v>28.844999999999999</v>
      </c>
      <c r="H20" s="88">
        <f t="shared" si="1"/>
        <v>-7.8490000000000038</v>
      </c>
    </row>
    <row r="21" spans="1:8" x14ac:dyDescent="0.25">
      <c r="A21" s="114" t="s">
        <v>88</v>
      </c>
      <c r="B21" s="125"/>
      <c r="C21" s="30">
        <v>1.1100000000000001</v>
      </c>
      <c r="D21" s="88">
        <v>-34.72</v>
      </c>
      <c r="E21" s="7">
        <v>137.05000000000001</v>
      </c>
      <c r="F21" s="7">
        <v>135.09</v>
      </c>
      <c r="G21" s="7">
        <v>135.09</v>
      </c>
      <c r="H21" s="88">
        <f t="shared" si="1"/>
        <v>-36.680000000000007</v>
      </c>
    </row>
    <row r="22" spans="1:8" ht="14.25" customHeight="1" x14ac:dyDescent="0.25">
      <c r="A22" s="39" t="s">
        <v>75</v>
      </c>
      <c r="B22" s="40"/>
      <c r="C22" s="7">
        <v>1</v>
      </c>
      <c r="D22" s="88">
        <f>D21-D23</f>
        <v>-31.247999999999998</v>
      </c>
      <c r="E22" s="88">
        <f>E21-E23</f>
        <v>123.34500000000001</v>
      </c>
      <c r="F22" s="88">
        <f>F21-F23</f>
        <v>121.581</v>
      </c>
      <c r="G22" s="88">
        <f>G21-G23</f>
        <v>121.581</v>
      </c>
      <c r="H22" s="88">
        <f t="shared" si="1"/>
        <v>-33.012000000000008</v>
      </c>
    </row>
    <row r="23" spans="1:8" ht="14.25" customHeight="1" x14ac:dyDescent="0.25">
      <c r="A23" s="110" t="s">
        <v>76</v>
      </c>
      <c r="B23" s="126"/>
      <c r="C23" s="7">
        <v>0.11</v>
      </c>
      <c r="D23" s="88">
        <f>D21*10%</f>
        <v>-3.472</v>
      </c>
      <c r="E23" s="88">
        <f>E21*10%</f>
        <v>13.705000000000002</v>
      </c>
      <c r="F23" s="88">
        <f>F21*10%</f>
        <v>13.509</v>
      </c>
      <c r="G23" s="88">
        <f>G21*10%</f>
        <v>13.509</v>
      </c>
      <c r="H23" s="88">
        <f t="shared" si="1"/>
        <v>-3.6680000000000015</v>
      </c>
    </row>
    <row r="24" spans="1:8" ht="14.25" customHeight="1" x14ac:dyDescent="0.25">
      <c r="A24" s="9" t="s">
        <v>47</v>
      </c>
      <c r="B24" s="41"/>
      <c r="C24" s="30">
        <v>4.3600000000000003</v>
      </c>
      <c r="D24" s="88">
        <v>-117.49</v>
      </c>
      <c r="E24" s="7">
        <v>534.61</v>
      </c>
      <c r="F24" s="7">
        <v>519.26</v>
      </c>
      <c r="G24" s="7">
        <v>519.26</v>
      </c>
      <c r="H24" s="88">
        <f t="shared" si="1"/>
        <v>-132.84000000000003</v>
      </c>
    </row>
    <row r="25" spans="1:8" ht="14.25" customHeight="1" x14ac:dyDescent="0.25">
      <c r="A25" s="39" t="s">
        <v>75</v>
      </c>
      <c r="B25" s="40"/>
      <c r="C25" s="7">
        <v>3.92</v>
      </c>
      <c r="D25" s="88">
        <f>D24-D26</f>
        <v>-105.741</v>
      </c>
      <c r="E25" s="88">
        <f>E24-E26</f>
        <v>481.149</v>
      </c>
      <c r="F25" s="88">
        <f>F24-F26</f>
        <v>467.334</v>
      </c>
      <c r="G25" s="88">
        <f>G24-G26</f>
        <v>467.334</v>
      </c>
      <c r="H25" s="88">
        <f t="shared" si="1"/>
        <v>-119.556</v>
      </c>
    </row>
    <row r="26" spans="1:8" x14ac:dyDescent="0.25">
      <c r="A26" s="110" t="s">
        <v>76</v>
      </c>
      <c r="B26" s="111"/>
      <c r="C26" s="7">
        <v>0.44</v>
      </c>
      <c r="D26" s="88">
        <f>D24*10%</f>
        <v>-11.749000000000001</v>
      </c>
      <c r="E26" s="88">
        <f>E24*10%</f>
        <v>53.461000000000006</v>
      </c>
      <c r="F26" s="88">
        <f>F24*10%</f>
        <v>51.926000000000002</v>
      </c>
      <c r="G26" s="88">
        <f>G24*10%</f>
        <v>51.926000000000002</v>
      </c>
      <c r="H26" s="88">
        <f t="shared" si="1"/>
        <v>-13.284000000000004</v>
      </c>
    </row>
    <row r="27" spans="1:8" ht="14.25" customHeight="1" x14ac:dyDescent="0.25">
      <c r="A27" s="127" t="s">
        <v>48</v>
      </c>
      <c r="B27" s="128"/>
      <c r="C27" s="105">
        <v>4.1900000000000004</v>
      </c>
      <c r="D27" s="119">
        <v>-100.64</v>
      </c>
      <c r="E27" s="121">
        <v>480.37</v>
      </c>
      <c r="F27" s="121">
        <v>463.65</v>
      </c>
      <c r="G27" s="121">
        <v>463.65</v>
      </c>
      <c r="H27" s="88">
        <f t="shared" si="1"/>
        <v>-117.36000000000003</v>
      </c>
    </row>
    <row r="28" spans="1:8" ht="0.75" hidden="1" customHeight="1" x14ac:dyDescent="0.25">
      <c r="A28" s="129"/>
      <c r="B28" s="130"/>
      <c r="C28" s="106"/>
      <c r="D28" s="120"/>
      <c r="E28" s="122"/>
      <c r="F28" s="122"/>
      <c r="G28" s="122"/>
      <c r="H28" s="88">
        <f t="shared" si="1"/>
        <v>0</v>
      </c>
    </row>
    <row r="29" spans="1:8" x14ac:dyDescent="0.25">
      <c r="A29" s="39" t="s">
        <v>75</v>
      </c>
      <c r="B29" s="40"/>
      <c r="C29" s="7">
        <v>3.77</v>
      </c>
      <c r="D29" s="88">
        <f>D27-D30</f>
        <v>-90.59</v>
      </c>
      <c r="E29" s="88">
        <f>E27-E30</f>
        <v>432.33</v>
      </c>
      <c r="F29" s="88">
        <f>F27-F30</f>
        <v>417.28</v>
      </c>
      <c r="G29" s="88">
        <f>G27-G30</f>
        <v>417.28</v>
      </c>
      <c r="H29" s="88">
        <f t="shared" si="1"/>
        <v>-105.64000000000001</v>
      </c>
    </row>
    <row r="30" spans="1:8" x14ac:dyDescent="0.25">
      <c r="A30" s="110" t="s">
        <v>76</v>
      </c>
      <c r="B30" s="111"/>
      <c r="C30" s="7">
        <v>0.42</v>
      </c>
      <c r="D30" s="88">
        <v>-10.050000000000001</v>
      </c>
      <c r="E30" s="88">
        <v>48.04</v>
      </c>
      <c r="F30" s="88">
        <v>46.37</v>
      </c>
      <c r="G30" s="88">
        <v>46.37</v>
      </c>
      <c r="H30" s="88">
        <f t="shared" si="1"/>
        <v>-11.720000000000002</v>
      </c>
    </row>
    <row r="31" spans="1:8" ht="10.5" customHeight="1" x14ac:dyDescent="0.25">
      <c r="A31" s="54"/>
      <c r="B31" s="53"/>
      <c r="C31" s="7"/>
      <c r="D31" s="7"/>
      <c r="E31" s="7"/>
      <c r="F31" s="7"/>
      <c r="G31" s="52"/>
      <c r="H31" s="7"/>
    </row>
    <row r="32" spans="1:8" ht="13.5" customHeight="1" x14ac:dyDescent="0.25">
      <c r="A32" s="107" t="s">
        <v>49</v>
      </c>
      <c r="B32" s="109"/>
      <c r="C32" s="30">
        <v>7.8</v>
      </c>
      <c r="D32" s="30">
        <v>-1568.51</v>
      </c>
      <c r="E32" s="30">
        <v>950.38</v>
      </c>
      <c r="F32" s="30">
        <v>932.25</v>
      </c>
      <c r="G32" s="61">
        <f>G33+G34</f>
        <v>435.51</v>
      </c>
      <c r="H32" s="89">
        <f>F32-E32+D32+F32-G32</f>
        <v>-1089.8999999999999</v>
      </c>
    </row>
    <row r="33" spans="1:8" ht="14.25" customHeight="1" x14ac:dyDescent="0.25">
      <c r="A33" s="39" t="s">
        <v>78</v>
      </c>
      <c r="B33" s="40"/>
      <c r="C33" s="30">
        <v>7.02</v>
      </c>
      <c r="D33" s="30">
        <v>-1560.02</v>
      </c>
      <c r="E33" s="88">
        <f>E32-E34</f>
        <v>855.34199999999998</v>
      </c>
      <c r="F33" s="88">
        <f>F32-F34</f>
        <v>839.02499999999998</v>
      </c>
      <c r="G33" s="59">
        <v>342.28</v>
      </c>
      <c r="H33" s="89">
        <f t="shared" ref="H33:H34" si="2">F33-E33+D33+F33-G33</f>
        <v>-1079.5920000000001</v>
      </c>
    </row>
    <row r="34" spans="1:8" ht="12.75" customHeight="1" x14ac:dyDescent="0.25">
      <c r="A34" s="110" t="s">
        <v>76</v>
      </c>
      <c r="B34" s="111"/>
      <c r="C34" s="7">
        <v>0.78</v>
      </c>
      <c r="D34" s="7">
        <v>-8.49</v>
      </c>
      <c r="E34" s="88">
        <f>E32*10%</f>
        <v>95.038000000000011</v>
      </c>
      <c r="F34" s="88">
        <f>F32*10%</f>
        <v>93.225000000000009</v>
      </c>
      <c r="G34" s="7">
        <v>93.23</v>
      </c>
      <c r="H34" s="89">
        <f t="shared" si="2"/>
        <v>-10.307999999999993</v>
      </c>
    </row>
    <row r="35" spans="1:8" ht="12.75" customHeight="1" x14ac:dyDescent="0.25">
      <c r="A35" s="86"/>
      <c r="B35" s="85"/>
      <c r="C35" s="7"/>
      <c r="D35" s="7"/>
      <c r="E35" s="7"/>
      <c r="F35" s="7"/>
      <c r="G35" s="84"/>
      <c r="H35" s="30"/>
    </row>
    <row r="36" spans="1:8" ht="12.75" customHeight="1" x14ac:dyDescent="0.25">
      <c r="A36" s="123" t="s">
        <v>133</v>
      </c>
      <c r="B36" s="124"/>
      <c r="C36" s="7"/>
      <c r="D36" s="30">
        <v>-57.39</v>
      </c>
      <c r="E36" s="30">
        <f>E38+E39+E40+E41</f>
        <v>389.49</v>
      </c>
      <c r="F36" s="30">
        <f>F38+F39+F40+F41</f>
        <v>377.77000000000004</v>
      </c>
      <c r="G36" s="83">
        <v>377.77</v>
      </c>
      <c r="H36" s="30">
        <f>F36-E36+D36+F36-G36</f>
        <v>-69.1099999999999</v>
      </c>
    </row>
    <row r="37" spans="1:8" ht="12.75" customHeight="1" x14ac:dyDescent="0.25">
      <c r="A37" s="39" t="s">
        <v>134</v>
      </c>
      <c r="B37" s="82"/>
      <c r="C37" s="7"/>
      <c r="D37" s="7"/>
      <c r="E37" s="7"/>
      <c r="F37" s="7"/>
      <c r="G37" s="81"/>
      <c r="H37" s="30"/>
    </row>
    <row r="38" spans="1:8" ht="12.75" customHeight="1" x14ac:dyDescent="0.25">
      <c r="A38" s="103" t="s">
        <v>135</v>
      </c>
      <c r="B38" s="104"/>
      <c r="C38" s="7"/>
      <c r="D38" s="7">
        <v>-2.79</v>
      </c>
      <c r="E38" s="7">
        <v>18.27</v>
      </c>
      <c r="F38" s="7">
        <v>17.93</v>
      </c>
      <c r="G38" s="7">
        <v>17.93</v>
      </c>
      <c r="H38" s="30">
        <f t="shared" ref="H38:H41" si="3">F38-E38+D38+F38-G38</f>
        <v>-3.129999999999999</v>
      </c>
    </row>
    <row r="39" spans="1:8" ht="12.75" customHeight="1" x14ac:dyDescent="0.25">
      <c r="A39" s="103" t="s">
        <v>137</v>
      </c>
      <c r="B39" s="104"/>
      <c r="C39" s="7"/>
      <c r="D39" s="7">
        <v>-14.28</v>
      </c>
      <c r="E39" s="7">
        <v>91.61</v>
      </c>
      <c r="F39" s="7">
        <v>90.23</v>
      </c>
      <c r="G39" s="7">
        <v>90.23</v>
      </c>
      <c r="H39" s="30">
        <f t="shared" si="3"/>
        <v>-15.659999999999997</v>
      </c>
    </row>
    <row r="40" spans="1:8" ht="12.75" customHeight="1" x14ac:dyDescent="0.25">
      <c r="A40" s="103" t="s">
        <v>138</v>
      </c>
      <c r="B40" s="104"/>
      <c r="C40" s="7"/>
      <c r="D40" s="7">
        <v>-38.47</v>
      </c>
      <c r="E40" s="7">
        <v>262.23</v>
      </c>
      <c r="F40" s="7">
        <v>252.81</v>
      </c>
      <c r="G40" s="7">
        <v>252.81</v>
      </c>
      <c r="H40" s="30">
        <f t="shared" si="3"/>
        <v>-47.890000000000015</v>
      </c>
    </row>
    <row r="41" spans="1:8" ht="12.75" customHeight="1" x14ac:dyDescent="0.25">
      <c r="A41" s="103" t="s">
        <v>136</v>
      </c>
      <c r="B41" s="104"/>
      <c r="C41" s="7"/>
      <c r="D41" s="7">
        <v>-1.85</v>
      </c>
      <c r="E41" s="7">
        <v>17.38</v>
      </c>
      <c r="F41" s="7">
        <v>16.8</v>
      </c>
      <c r="G41" s="7">
        <v>16.8</v>
      </c>
      <c r="H41" s="30">
        <f t="shared" si="3"/>
        <v>-2.4299999999999979</v>
      </c>
    </row>
    <row r="42" spans="1:8" ht="13.5" customHeight="1" x14ac:dyDescent="0.25">
      <c r="A42" s="123" t="s">
        <v>120</v>
      </c>
      <c r="B42" s="124"/>
      <c r="C42" s="7"/>
      <c r="D42" s="30"/>
      <c r="E42" s="30">
        <f>E8+E32+E36</f>
        <v>3908.04</v>
      </c>
      <c r="F42" s="30">
        <f t="shared" ref="F42:G42" si="4">F8+F32+F36</f>
        <v>3823.91</v>
      </c>
      <c r="G42" s="30">
        <f t="shared" si="4"/>
        <v>3327.1699999999996</v>
      </c>
      <c r="H42" s="30"/>
    </row>
    <row r="43" spans="1:8" ht="13.5" customHeight="1" x14ac:dyDescent="0.25">
      <c r="A43" s="123" t="s">
        <v>121</v>
      </c>
      <c r="B43" s="124"/>
      <c r="C43" s="7"/>
      <c r="D43" s="7"/>
      <c r="E43" s="7"/>
      <c r="F43" s="7"/>
      <c r="G43" s="62"/>
      <c r="H43" s="30"/>
    </row>
    <row r="44" spans="1:8" ht="0.75" hidden="1" customHeight="1" x14ac:dyDescent="0.25">
      <c r="A44" s="134" t="s">
        <v>123</v>
      </c>
      <c r="B44" s="135"/>
      <c r="C44" s="131" t="s">
        <v>60</v>
      </c>
      <c r="D44" s="131">
        <v>37.1</v>
      </c>
      <c r="E44" s="131">
        <v>4.8099999999999996</v>
      </c>
      <c r="F44" s="131">
        <v>4.8099999999999996</v>
      </c>
      <c r="G44" s="145">
        <v>0.81</v>
      </c>
      <c r="H44" s="30">
        <f t="shared" ref="H44:H50" si="5">F44-E44+D44+F44-G44</f>
        <v>41.1</v>
      </c>
    </row>
    <row r="45" spans="1:8" ht="7.5" customHeight="1" x14ac:dyDescent="0.25">
      <c r="A45" s="136"/>
      <c r="B45" s="137"/>
      <c r="C45" s="133"/>
      <c r="D45" s="133"/>
      <c r="E45" s="133"/>
      <c r="F45" s="133"/>
      <c r="G45" s="162"/>
      <c r="H45" s="140">
        <f>F44-E44+D44+F44-G44</f>
        <v>41.1</v>
      </c>
    </row>
    <row r="46" spans="1:8" ht="6.75" customHeight="1" x14ac:dyDescent="0.25">
      <c r="A46" s="136"/>
      <c r="B46" s="137"/>
      <c r="C46" s="133"/>
      <c r="D46" s="133"/>
      <c r="E46" s="133"/>
      <c r="F46" s="133"/>
      <c r="G46" s="162"/>
      <c r="H46" s="141"/>
    </row>
    <row r="47" spans="1:8" ht="13.5" customHeight="1" x14ac:dyDescent="0.25">
      <c r="A47" s="136"/>
      <c r="B47" s="137"/>
      <c r="C47" s="133"/>
      <c r="D47" s="133"/>
      <c r="E47" s="133"/>
      <c r="F47" s="133"/>
      <c r="G47" s="162"/>
      <c r="H47" s="141"/>
    </row>
    <row r="48" spans="1:8" ht="8.25" hidden="1" customHeight="1" x14ac:dyDescent="0.25">
      <c r="A48" s="138"/>
      <c r="B48" s="139"/>
      <c r="C48" s="132"/>
      <c r="D48" s="132"/>
      <c r="E48" s="132"/>
      <c r="F48" s="132"/>
      <c r="G48" s="146"/>
      <c r="H48" s="142"/>
    </row>
    <row r="49" spans="1:8" ht="12.75" customHeight="1" x14ac:dyDescent="0.25">
      <c r="A49" s="39" t="s">
        <v>78</v>
      </c>
      <c r="B49" s="40"/>
      <c r="C49" s="7"/>
      <c r="D49" s="7">
        <v>37.1</v>
      </c>
      <c r="E49" s="7">
        <f t="shared" ref="E49:G49" si="6">E44-E50</f>
        <v>3.9999999999999996</v>
      </c>
      <c r="F49" s="7">
        <f t="shared" si="6"/>
        <v>3.9999999999999996</v>
      </c>
      <c r="G49" s="7">
        <f t="shared" si="6"/>
        <v>0</v>
      </c>
      <c r="H49" s="7">
        <f>D49+F49</f>
        <v>41.1</v>
      </c>
    </row>
    <row r="50" spans="1:8" ht="8.25" customHeight="1" x14ac:dyDescent="0.25">
      <c r="A50" s="127" t="s">
        <v>58</v>
      </c>
      <c r="B50" s="128"/>
      <c r="C50" s="131"/>
      <c r="D50" s="131">
        <v>0</v>
      </c>
      <c r="E50" s="131">
        <v>0.81</v>
      </c>
      <c r="F50" s="131">
        <v>0.81</v>
      </c>
      <c r="G50" s="145">
        <v>0.81</v>
      </c>
      <c r="H50" s="140">
        <f t="shared" si="5"/>
        <v>0</v>
      </c>
    </row>
    <row r="51" spans="1:8" ht="4.5" customHeight="1" x14ac:dyDescent="0.25">
      <c r="A51" s="129"/>
      <c r="B51" s="130"/>
      <c r="C51" s="132"/>
      <c r="D51" s="132"/>
      <c r="E51" s="132"/>
      <c r="F51" s="132"/>
      <c r="G51" s="146"/>
      <c r="H51" s="161"/>
    </row>
    <row r="52" spans="1:8" ht="15" customHeight="1" x14ac:dyDescent="0.25">
      <c r="A52" s="149" t="s">
        <v>131</v>
      </c>
      <c r="B52" s="150"/>
      <c r="C52" s="7">
        <v>150</v>
      </c>
      <c r="D52" s="7">
        <v>29.6</v>
      </c>
      <c r="E52" s="7">
        <v>9</v>
      </c>
      <c r="F52" s="7">
        <v>9</v>
      </c>
      <c r="G52" s="7">
        <v>0.38</v>
      </c>
      <c r="H52" s="30">
        <f t="shared" ref="H52:H53" si="7">F52-E52+D52+F52-G52</f>
        <v>38.22</v>
      </c>
    </row>
    <row r="53" spans="1:8" ht="18" customHeight="1" x14ac:dyDescent="0.25">
      <c r="A53" s="151" t="s">
        <v>91</v>
      </c>
      <c r="B53" s="152"/>
      <c r="C53" s="7">
        <v>25</v>
      </c>
      <c r="D53" s="7">
        <v>0</v>
      </c>
      <c r="E53" s="7">
        <v>0.38</v>
      </c>
      <c r="F53" s="7">
        <v>0.38</v>
      </c>
      <c r="G53" s="7">
        <v>0.38</v>
      </c>
      <c r="H53" s="30">
        <f t="shared" si="7"/>
        <v>0</v>
      </c>
    </row>
    <row r="54" spans="1:8" ht="18" customHeight="1" x14ac:dyDescent="0.25">
      <c r="A54" s="159" t="s">
        <v>124</v>
      </c>
      <c r="B54" s="160"/>
      <c r="C54" s="7"/>
      <c r="D54" s="7"/>
      <c r="E54" s="7">
        <f>E44+E52</f>
        <v>13.809999999999999</v>
      </c>
      <c r="F54" s="7">
        <f>F44+F52</f>
        <v>13.809999999999999</v>
      </c>
      <c r="G54" s="7">
        <f>G44+G52</f>
        <v>1.19</v>
      </c>
      <c r="H54" s="79"/>
    </row>
    <row r="55" spans="1:8" ht="16.5" customHeight="1" x14ac:dyDescent="0.25">
      <c r="A55" s="155" t="s">
        <v>120</v>
      </c>
      <c r="B55" s="156"/>
      <c r="C55" s="7"/>
      <c r="D55" s="7"/>
      <c r="E55" s="7">
        <f>E42+E54</f>
        <v>3921.85</v>
      </c>
      <c r="F55" s="7">
        <f>F42+F54</f>
        <v>3837.72</v>
      </c>
      <c r="G55" s="7">
        <f>G42+G54</f>
        <v>3328.3599999999997</v>
      </c>
      <c r="H55" s="7">
        <f>F55-E55+D56+F55-G55</f>
        <v>-1746.3000000000002</v>
      </c>
    </row>
    <row r="56" spans="1:8" ht="18" customHeight="1" x14ac:dyDescent="0.25">
      <c r="A56" s="134" t="s">
        <v>125</v>
      </c>
      <c r="B56" s="135"/>
      <c r="C56" s="7"/>
      <c r="D56" s="7">
        <v>-2171.5300000000002</v>
      </c>
      <c r="E56" s="78"/>
      <c r="F56" s="78"/>
      <c r="G56" s="78"/>
      <c r="H56" s="30">
        <f>H58+H59</f>
        <v>-1746.2999999999997</v>
      </c>
    </row>
    <row r="57" spans="1:8" ht="14.25" hidden="1" customHeight="1" x14ac:dyDescent="0.25">
      <c r="A57" s="157"/>
      <c r="B57" s="158"/>
      <c r="C57" s="7"/>
      <c r="D57" s="7"/>
      <c r="E57" s="78"/>
      <c r="F57" s="78"/>
      <c r="G57" s="78"/>
      <c r="H57" s="7"/>
    </row>
    <row r="58" spans="1:8" ht="15.75" customHeight="1" x14ac:dyDescent="0.25">
      <c r="A58" s="155" t="s">
        <v>126</v>
      </c>
      <c r="B58" s="156"/>
      <c r="C58" s="7"/>
      <c r="D58" s="7"/>
      <c r="E58" s="78"/>
      <c r="F58" s="78"/>
      <c r="G58" s="78"/>
      <c r="H58" s="7">
        <f>H45+H52</f>
        <v>79.319999999999993</v>
      </c>
    </row>
    <row r="59" spans="1:8" ht="15.75" customHeight="1" x14ac:dyDescent="0.25">
      <c r="A59" s="155" t="s">
        <v>127</v>
      </c>
      <c r="B59" s="156"/>
      <c r="C59" s="7"/>
      <c r="D59" s="7"/>
      <c r="E59" s="78"/>
      <c r="F59" s="78"/>
      <c r="G59" s="78"/>
      <c r="H59" s="7">
        <f>H8+H32+H36</f>
        <v>-1825.6199999999997</v>
      </c>
    </row>
    <row r="60" spans="1:8" ht="13.5" customHeight="1" x14ac:dyDescent="0.25">
      <c r="A60" s="46"/>
      <c r="B60" s="46"/>
      <c r="C60" s="26"/>
      <c r="D60" s="26"/>
      <c r="E60" s="47"/>
      <c r="F60" s="47"/>
      <c r="G60" s="47"/>
      <c r="H60" s="43"/>
    </row>
    <row r="61" spans="1:8" ht="14.25" customHeight="1" x14ac:dyDescent="0.25">
      <c r="A61" s="143"/>
      <c r="B61" s="144"/>
      <c r="C61" s="144"/>
      <c r="D61" s="144"/>
      <c r="E61" s="144"/>
      <c r="F61" s="144"/>
      <c r="G61" s="144"/>
      <c r="H61" s="144"/>
    </row>
    <row r="62" spans="1:8" ht="14.25" customHeight="1" x14ac:dyDescent="0.25">
      <c r="A62" s="65"/>
      <c r="B62" s="63"/>
      <c r="C62" s="63"/>
      <c r="D62" s="63"/>
      <c r="E62" s="63"/>
      <c r="F62" s="63"/>
      <c r="G62" s="63"/>
      <c r="H62" s="63"/>
    </row>
    <row r="63" spans="1:8" x14ac:dyDescent="0.25">
      <c r="A63" s="19" t="s">
        <v>146</v>
      </c>
      <c r="D63" s="21"/>
      <c r="E63" s="21"/>
      <c r="F63" s="21"/>
      <c r="G63" s="21"/>
    </row>
    <row r="64" spans="1:8" x14ac:dyDescent="0.25">
      <c r="A64" s="154" t="s">
        <v>61</v>
      </c>
      <c r="B64" s="111"/>
      <c r="C64" s="111"/>
      <c r="D64" s="118"/>
      <c r="E64" s="32" t="s">
        <v>62</v>
      </c>
      <c r="F64" s="32" t="s">
        <v>63</v>
      </c>
      <c r="G64" s="32" t="s">
        <v>122</v>
      </c>
      <c r="H64" s="6" t="s">
        <v>130</v>
      </c>
    </row>
    <row r="65" spans="1:8" x14ac:dyDescent="0.25">
      <c r="A65" s="153" t="s">
        <v>144</v>
      </c>
      <c r="B65" s="113"/>
      <c r="C65" s="113"/>
      <c r="D65" s="109"/>
      <c r="E65" s="33">
        <v>43132</v>
      </c>
      <c r="F65" s="32">
        <v>1</v>
      </c>
      <c r="G65" s="80">
        <v>11.46</v>
      </c>
      <c r="H65" s="6" t="s">
        <v>145</v>
      </c>
    </row>
    <row r="66" spans="1:8" x14ac:dyDescent="0.25">
      <c r="A66" s="153" t="s">
        <v>147</v>
      </c>
      <c r="B66" s="113"/>
      <c r="C66" s="113"/>
      <c r="D66" s="109"/>
      <c r="E66" s="33">
        <v>43221</v>
      </c>
      <c r="F66" s="32" t="s">
        <v>148</v>
      </c>
      <c r="G66" s="80">
        <v>265.66000000000003</v>
      </c>
      <c r="H66" s="6" t="s">
        <v>149</v>
      </c>
    </row>
    <row r="67" spans="1:8" x14ac:dyDescent="0.25">
      <c r="A67" s="153" t="s">
        <v>150</v>
      </c>
      <c r="B67" s="113"/>
      <c r="C67" s="113"/>
      <c r="D67" s="109"/>
      <c r="E67" s="33">
        <v>43405</v>
      </c>
      <c r="F67" s="32" t="s">
        <v>151</v>
      </c>
      <c r="G67" s="80">
        <v>62.1</v>
      </c>
      <c r="H67" s="6" t="s">
        <v>152</v>
      </c>
    </row>
    <row r="68" spans="1:8" x14ac:dyDescent="0.25">
      <c r="A68" s="153" t="s">
        <v>108</v>
      </c>
      <c r="B68" s="113"/>
      <c r="C68" s="113"/>
      <c r="D68" s="109"/>
      <c r="E68" s="33">
        <v>43191</v>
      </c>
      <c r="F68" s="32">
        <v>5</v>
      </c>
      <c r="G68" s="80">
        <v>3.06</v>
      </c>
      <c r="H68" s="6" t="s">
        <v>129</v>
      </c>
    </row>
    <row r="69" spans="1:8" x14ac:dyDescent="0.25">
      <c r="A69" s="153" t="s">
        <v>8</v>
      </c>
      <c r="B69" s="113"/>
      <c r="C69" s="113"/>
      <c r="D69" s="109"/>
      <c r="E69" s="33"/>
      <c r="F69" s="32"/>
      <c r="G69" s="80">
        <f>SUM(G65:G68)</f>
        <v>342.28000000000003</v>
      </c>
      <c r="H69" s="6"/>
    </row>
    <row r="70" spans="1:8" x14ac:dyDescent="0.25">
      <c r="A70" s="42"/>
      <c r="B70" s="43"/>
      <c r="C70" s="43"/>
      <c r="D70" s="43"/>
      <c r="E70" s="68"/>
      <c r="F70" s="44"/>
      <c r="G70" s="69"/>
    </row>
    <row r="71" spans="1:8" x14ac:dyDescent="0.25">
      <c r="A71" s="19" t="s">
        <v>50</v>
      </c>
      <c r="D71" s="21"/>
      <c r="E71" s="21"/>
      <c r="F71" s="21"/>
      <c r="G71" s="21"/>
    </row>
    <row r="72" spans="1:8" x14ac:dyDescent="0.25">
      <c r="A72" s="19" t="s">
        <v>51</v>
      </c>
      <c r="D72" s="21"/>
      <c r="E72" s="21"/>
      <c r="F72" s="21"/>
      <c r="G72" s="21"/>
    </row>
    <row r="73" spans="1:8" ht="23.25" customHeight="1" x14ac:dyDescent="0.25">
      <c r="A73" s="154" t="s">
        <v>65</v>
      </c>
      <c r="B73" s="111"/>
      <c r="C73" s="111"/>
      <c r="D73" s="111"/>
      <c r="E73" s="118"/>
      <c r="F73" s="35" t="s">
        <v>63</v>
      </c>
      <c r="G73" s="34" t="s">
        <v>64</v>
      </c>
    </row>
    <row r="74" spans="1:8" x14ac:dyDescent="0.25">
      <c r="A74" s="153" t="s">
        <v>66</v>
      </c>
      <c r="B74" s="113"/>
      <c r="C74" s="113"/>
      <c r="D74" s="113"/>
      <c r="E74" s="109"/>
      <c r="F74" s="32">
        <v>7</v>
      </c>
      <c r="G74" s="32">
        <v>10049</v>
      </c>
    </row>
    <row r="75" spans="1:8" x14ac:dyDescent="0.25">
      <c r="A75" s="143"/>
      <c r="B75" s="144"/>
      <c r="C75" s="144"/>
      <c r="D75" s="144"/>
      <c r="E75" s="144"/>
      <c r="F75" s="144"/>
      <c r="G75" s="144"/>
    </row>
    <row r="76" spans="1:8" x14ac:dyDescent="0.25">
      <c r="A76" s="19" t="s">
        <v>109</v>
      </c>
      <c r="D76" s="21"/>
      <c r="E76" s="21"/>
      <c r="F76" s="21"/>
      <c r="G76" s="21"/>
    </row>
    <row r="77" spans="1:8" x14ac:dyDescent="0.25">
      <c r="A77" s="147" t="s">
        <v>153</v>
      </c>
      <c r="B77" s="144"/>
      <c r="C77" s="144"/>
      <c r="D77" s="144"/>
      <c r="E77" s="144"/>
      <c r="F77" s="144"/>
      <c r="G77" s="144"/>
    </row>
    <row r="78" spans="1:8" ht="12" customHeight="1" x14ac:dyDescent="0.25">
      <c r="A78" s="148" t="s">
        <v>154</v>
      </c>
      <c r="B78" s="148"/>
      <c r="C78" s="148"/>
      <c r="D78" s="148"/>
      <c r="E78" s="148"/>
      <c r="F78" s="148"/>
      <c r="G78" s="148"/>
    </row>
    <row r="79" spans="1:8" hidden="1" x14ac:dyDescent="0.25">
      <c r="A79" s="148"/>
      <c r="B79" s="148"/>
      <c r="C79" s="148"/>
      <c r="D79" s="148"/>
      <c r="E79" s="148"/>
      <c r="F79" s="148"/>
      <c r="G79" s="148"/>
    </row>
    <row r="80" spans="1:8" ht="18" customHeight="1" x14ac:dyDescent="0.25">
      <c r="A80" s="148"/>
      <c r="B80" s="148"/>
      <c r="C80" s="148"/>
      <c r="D80" s="148"/>
      <c r="E80" s="148"/>
      <c r="F80" s="148"/>
      <c r="G80" s="148"/>
    </row>
    <row r="81" spans="1:7" ht="15.75" customHeight="1" x14ac:dyDescent="0.25">
      <c r="A81" s="148"/>
      <c r="B81" s="148"/>
      <c r="C81" s="148"/>
      <c r="D81" s="148"/>
      <c r="E81" s="148"/>
      <c r="F81" s="148"/>
      <c r="G81" s="148"/>
    </row>
    <row r="82" spans="1:7" x14ac:dyDescent="0.25">
      <c r="A82" s="64"/>
      <c r="B82" s="64"/>
      <c r="C82" s="64"/>
      <c r="D82" s="64"/>
      <c r="E82" s="64"/>
      <c r="F82" s="64"/>
      <c r="G82" s="64"/>
    </row>
    <row r="83" spans="1:7" x14ac:dyDescent="0.25">
      <c r="A83" s="60"/>
      <c r="B83" s="60"/>
      <c r="C83" s="60"/>
      <c r="D83" s="60"/>
      <c r="E83" s="60"/>
      <c r="F83" s="60"/>
      <c r="G83" s="60"/>
    </row>
    <row r="84" spans="1:7" x14ac:dyDescent="0.25">
      <c r="A84" s="21" t="s">
        <v>79</v>
      </c>
      <c r="B84" s="45"/>
    </row>
    <row r="85" spans="1:7" x14ac:dyDescent="0.25">
      <c r="A85" s="21" t="s">
        <v>80</v>
      </c>
      <c r="B85" s="45"/>
      <c r="E85" s="21" t="s">
        <v>82</v>
      </c>
    </row>
    <row r="86" spans="1:7" x14ac:dyDescent="0.25">
      <c r="A86" s="21" t="s">
        <v>81</v>
      </c>
      <c r="B86" s="45"/>
    </row>
    <row r="87" spans="1:7" ht="2.25" customHeight="1" x14ac:dyDescent="0.25">
      <c r="A87" s="21"/>
      <c r="B87" s="45"/>
    </row>
    <row r="88" spans="1:7" x14ac:dyDescent="0.25">
      <c r="A88" s="18" t="s">
        <v>83</v>
      </c>
    </row>
    <row r="89" spans="1:7" x14ac:dyDescent="0.25">
      <c r="A89" s="18" t="s">
        <v>84</v>
      </c>
    </row>
    <row r="90" spans="1:7" x14ac:dyDescent="0.25">
      <c r="A90" s="18" t="s">
        <v>85</v>
      </c>
    </row>
    <row r="91" spans="1:7" x14ac:dyDescent="0.25">
      <c r="A91" s="18" t="s">
        <v>86</v>
      </c>
    </row>
    <row r="92" spans="1:7" x14ac:dyDescent="0.25">
      <c r="A92" s="18"/>
    </row>
  </sheetData>
  <mergeCells count="64">
    <mergeCell ref="A56:B57"/>
    <mergeCell ref="A58:B58"/>
    <mergeCell ref="A61:H61"/>
    <mergeCell ref="A54:B54"/>
    <mergeCell ref="H50:H51"/>
    <mergeCell ref="A50:B51"/>
    <mergeCell ref="C50:C51"/>
    <mergeCell ref="D50:D51"/>
    <mergeCell ref="A75:G75"/>
    <mergeCell ref="G50:G51"/>
    <mergeCell ref="A77:G77"/>
    <mergeCell ref="A78:G81"/>
    <mergeCell ref="A52:B52"/>
    <mergeCell ref="A53:B53"/>
    <mergeCell ref="A65:D65"/>
    <mergeCell ref="A64:D64"/>
    <mergeCell ref="A68:D68"/>
    <mergeCell ref="A69:D69"/>
    <mergeCell ref="A73:E73"/>
    <mergeCell ref="A74:E74"/>
    <mergeCell ref="A66:D66"/>
    <mergeCell ref="A67:D67"/>
    <mergeCell ref="A59:B59"/>
    <mergeCell ref="A55:B55"/>
    <mergeCell ref="E50:E51"/>
    <mergeCell ref="F50:F51"/>
    <mergeCell ref="C44:C48"/>
    <mergeCell ref="A44:B48"/>
    <mergeCell ref="H45:H48"/>
    <mergeCell ref="D44:D48"/>
    <mergeCell ref="E44:E48"/>
    <mergeCell ref="F44:F48"/>
    <mergeCell ref="G44:G48"/>
    <mergeCell ref="A43:B43"/>
    <mergeCell ref="A14:B14"/>
    <mergeCell ref="A15:B15"/>
    <mergeCell ref="A17:B17"/>
    <mergeCell ref="A18:B18"/>
    <mergeCell ref="A20:B20"/>
    <mergeCell ref="A21:B21"/>
    <mergeCell ref="A23:B23"/>
    <mergeCell ref="A30:B30"/>
    <mergeCell ref="A32:B32"/>
    <mergeCell ref="A34:B34"/>
    <mergeCell ref="A26:B26"/>
    <mergeCell ref="A27:B28"/>
    <mergeCell ref="A42:B42"/>
    <mergeCell ref="A36:B36"/>
    <mergeCell ref="A38:B38"/>
    <mergeCell ref="A39:B39"/>
    <mergeCell ref="A40:B40"/>
    <mergeCell ref="A41:B41"/>
    <mergeCell ref="C27:C28"/>
    <mergeCell ref="A3:B3"/>
    <mergeCell ref="A8:B8"/>
    <mergeCell ref="A10:B10"/>
    <mergeCell ref="A11:H11"/>
    <mergeCell ref="A12:B12"/>
    <mergeCell ref="A4:B4"/>
    <mergeCell ref="A7:H7"/>
    <mergeCell ref="D27:D28"/>
    <mergeCell ref="E27:E28"/>
    <mergeCell ref="G27:G28"/>
    <mergeCell ref="F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2019-02-07T03:49:28Z</cp:lastPrinted>
  <dcterms:created xsi:type="dcterms:W3CDTF">2013-02-18T04:38:06Z</dcterms:created>
  <dcterms:modified xsi:type="dcterms:W3CDTF">2019-02-13T00:54:29Z</dcterms:modified>
</cp:coreProperties>
</file>