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4" i="8" l="1"/>
  <c r="F33" i="8"/>
  <c r="E34" i="8"/>
  <c r="E33" i="8"/>
  <c r="G32" i="8"/>
  <c r="G63" i="8"/>
  <c r="F29" i="8"/>
  <c r="E29" i="8"/>
  <c r="F26" i="8"/>
  <c r="E26" i="8"/>
  <c r="F23" i="8"/>
  <c r="E23" i="8"/>
  <c r="F20" i="8"/>
  <c r="E20" i="8"/>
  <c r="F17" i="8"/>
  <c r="E17" i="8"/>
  <c r="F10" i="8"/>
  <c r="E10" i="8"/>
  <c r="F14" i="8"/>
  <c r="E14" i="8"/>
  <c r="E36" i="8"/>
  <c r="F36" i="8"/>
  <c r="H36" i="8"/>
  <c r="D30" i="8"/>
  <c r="D29" i="8"/>
  <c r="D26" i="8"/>
  <c r="D25" i="8"/>
  <c r="D23" i="8"/>
  <c r="D22" i="8"/>
  <c r="D20" i="8"/>
  <c r="D19" i="8"/>
  <c r="D17" i="8"/>
  <c r="D16" i="8"/>
  <c r="D14" i="8"/>
  <c r="D13" i="8"/>
  <c r="D10" i="8"/>
  <c r="D9" i="8"/>
  <c r="H33" i="8"/>
  <c r="H44" i="8"/>
  <c r="H49" i="8"/>
  <c r="H8" i="8"/>
  <c r="H34" i="8"/>
  <c r="H50" i="8"/>
  <c r="H48" i="8"/>
  <c r="H41" i="8"/>
  <c r="H40" i="8"/>
  <c r="H39" i="8"/>
  <c r="H38" i="8"/>
  <c r="G9" i="8"/>
  <c r="G42" i="8"/>
  <c r="F42" i="8"/>
  <c r="E42" i="8"/>
  <c r="E46" i="8"/>
  <c r="F46" i="8"/>
  <c r="G46" i="8"/>
  <c r="H47" i="8"/>
  <c r="H32" i="8"/>
  <c r="H45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<sst xmlns="http://schemas.openxmlformats.org/spreadsheetml/2006/main" count="189" uniqueCount="168">
  <si>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</si>
  <si>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</si>
  <si>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</si>
  <si>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</si>
  <si>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</si>
  <si>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</si>
  <si>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</si>
  <si>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</si>
  <si>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</si>
  <si>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</si>
  <si>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</si>
  <si>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</si>
  <si>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</si>
  <si>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</si>
  <si>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</si>
  <si>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</si>
  <si>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</si>
  <si>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</si>
  <si>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</si>
  <si>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</si>
  <si>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</si>
  <si>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</si>
  <si>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</si>
  <si>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</si>
  <si>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</si>
  <si>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</si>
  <si>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</si>
  <si>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</si>
  <si>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</si>
  <si>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</si>
  <si>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</si>
  <si>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</si>
  <si>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</si>
  <si>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</si>
  <si>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</si>
  <si>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</si>
  <si>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</si>
  <si>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</si>
  <si>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</si>
  <si>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</si>
  <si>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</si>
  <si>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</si>
  <si>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</si>
  <si>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</si>
  <si>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</si>
  <si>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</si>
  <si>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</si>
  <si>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</si>
  <si>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</si>
  <si>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</si>
  <si>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</si>
  <si>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</si>
  <si>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</si>
  <si>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</si>
  <si>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</si>
  <si>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</si>
  <si>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</si>
  <si>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</si>
  <si>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</si>
  <si>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</si>
  <si>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</si>
  <si>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</si>
  <si>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</si>
  <si>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</si>
  <si>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</si>
  <si>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</si>
  <si>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</si>
  <si>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</si>
  <si>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</si>
  <si>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</si>
  <si>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</si>
  <si>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</si>
  <si>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</si>
  <si>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</si>
  <si>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</si>
  <si>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</si>
  <si>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</si>
  <si>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</si>
  <si>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</si>
  <si>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</si>
  <si>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</si>
  <si>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</si>
  <si>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1.4 Сан. Обслуж. м/проводов</t>
  </si>
  <si>
    <t>9.</t>
  </si>
  <si>
    <t>Договор управления</t>
  </si>
  <si>
    <t>ООО " Сансервис"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</si>
  <si>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</si>
  <si>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</si>
  <si>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</si>
  <si>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</si>
  <si>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</si>
  <si>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</si>
  <si>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</si>
  <si>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</si>
  <si>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</si>
  <si>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</si>
  <si>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</si>
  <si>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</si>
  <si>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</si>
  <si>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</si>
  <si>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</si>
  <si>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</si>
  <si>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</si>
  <si>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</si>
  <si>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</si>
  <si>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</si>
  <si>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1.Сведения об Управляющей компании Ленинского района - 1</t>
  </si>
  <si>
    <t xml:space="preserve"> ООО "Управляющая компания Ленинского района -1"</t>
  </si>
  <si>
    <t>серия 25 № 002827459 от 30 июля 2007 года</t>
  </si>
  <si>
    <t xml:space="preserve"> ООО "Комфорт"</t>
  </si>
  <si>
    <t>Кр. Знамени, 96</t>
  </si>
  <si>
    <t>2-222-016</t>
  </si>
  <si>
    <t>5 подъездов</t>
  </si>
  <si>
    <t>5 лифтов</t>
  </si>
  <si>
    <t>5 м/проводов</t>
  </si>
  <si>
    <t>Ленинского района - 1"</t>
  </si>
  <si>
    <t>№ 50 по ул. Льва Толстого</t>
  </si>
  <si>
    <t>10488,7 кв.м</t>
  </si>
  <si>
    <t>ул. Тунгусская,8</t>
  </si>
  <si>
    <t>количество проживающих</t>
  </si>
  <si>
    <t xml:space="preserve">                                                                                   460 чел.</t>
  </si>
  <si>
    <t>итого по дому:</t>
  </si>
  <si>
    <t>Прочие работы и услуги</t>
  </si>
  <si>
    <t>150 руб/мес</t>
  </si>
  <si>
    <t>сумма, т.р.</t>
  </si>
  <si>
    <t>исполнитель</t>
  </si>
  <si>
    <t>РесоГарантия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</si>
  <si>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</si>
  <si>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</si>
  <si>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</si>
  <si>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</si>
  <si>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Реклама в лифтах</t>
  </si>
  <si>
    <t xml:space="preserve"> расшифровка статьи "содержание жилья" по видам услуг</t>
  </si>
  <si>
    <t>Всего: 2842,4 кв.м.</t>
  </si>
  <si>
    <t>Лифт-ДВ</t>
  </si>
  <si>
    <t>3.Коммунальные услуги, всего:</t>
  </si>
  <si>
    <t xml:space="preserve">в том числе: </t>
  </si>
  <si>
    <t>ХВС на обслуживание ОИ МКД</t>
  </si>
  <si>
    <t>ГВС на обслуживание ОИ МКД</t>
  </si>
  <si>
    <t>эл.энергия на обслуживание ОИ МКД</t>
  </si>
  <si>
    <t>отведение сточных вод</t>
  </si>
  <si>
    <t xml:space="preserve">                       Отчет ООО "Управляющей компании Ленинского района 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</si>
  <si>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</si>
  <si>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</si>
  <si>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</si>
  <si>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</si>
  <si>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</si>
  <si>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2 шт</t>
  </si>
  <si>
    <t>ремонт купе кабины  в лифте  п.2 и п.4</t>
  </si>
  <si>
    <t>ремонт перил в подъезде</t>
  </si>
  <si>
    <t>4,6 п.м</t>
  </si>
  <si>
    <t>Комфорт</t>
  </si>
  <si>
    <t>комплекс  учета эл.энергии</t>
  </si>
  <si>
    <t>МУПВ ВПЭС</t>
  </si>
  <si>
    <t>р-т швов фасада с заменой утеплителя ПСБС, покраской</t>
  </si>
  <si>
    <t>170 п.м</t>
  </si>
  <si>
    <t>Диалог</t>
  </si>
  <si>
    <t>укладка керамогранита в подъездах на первых этажах</t>
  </si>
  <si>
    <t>102 кв.м</t>
  </si>
  <si>
    <t>ООО ТСГ</t>
  </si>
  <si>
    <t>монтаж ограждения детской площадки</t>
  </si>
  <si>
    <t>1 компл</t>
  </si>
  <si>
    <t>СтройЛидер</t>
  </si>
  <si>
    <t>косметич. Ремонт подъездов</t>
  </si>
  <si>
    <t>231,85 кв.м</t>
  </si>
  <si>
    <t>План по статье "текущий ремонт" на 2019 год.</t>
  </si>
  <si>
    <t>Предложение Управляющей компании:  ремонт системы эл. снабжения,косметич. ремонт подъездов.Выполнение работ возможно за счет дополнительного сбора средств.</t>
  </si>
  <si>
    <t xml:space="preserve">исх. №  19/02 от 08.02.2019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</si>
</sst>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5" fillId="0" borderId="1" xfId="0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15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2" xfId="0" applyFont="1" applyBorder="1" applyAlignment="1"/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3" t="s">
        <v>116</v>
      </c>
    </row>
    <row r="4" spans="1:4" ht="14.25" customHeight="1" x14ac:dyDescent="0.25">
      <c r="A4" s="91" t="s">
        <v>167</v>
      </c>
      <c r="B4" s="92"/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106</v>
      </c>
      <c r="C6" s="21"/>
    </row>
    <row r="7" spans="1:4" s="22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6" t="s">
        <v>107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5" t="s">
        <v>13</v>
      </c>
      <c r="D9" s="96"/>
    </row>
    <row r="10" spans="1:4" s="3" customFormat="1" ht="24" customHeight="1" x14ac:dyDescent="0.25">
      <c r="A10" s="12" t="s">
        <v>2</v>
      </c>
      <c r="B10" s="15" t="s">
        <v>14</v>
      </c>
      <c r="C10" s="97" t="s">
        <v>108</v>
      </c>
      <c r="D10" s="98"/>
    </row>
    <row r="11" spans="1:4" s="3" customFormat="1" ht="15" customHeight="1" x14ac:dyDescent="0.25">
      <c r="A11" s="12" t="s">
        <v>3</v>
      </c>
      <c r="B11" s="13" t="s">
        <v>15</v>
      </c>
      <c r="C11" s="95" t="s">
        <v>16</v>
      </c>
      <c r="D11" s="96"/>
    </row>
    <row r="12" spans="1:4" s="3" customFormat="1" ht="15" customHeight="1" x14ac:dyDescent="0.25">
      <c r="A12" s="62" t="s">
        <v>4</v>
      </c>
      <c r="B12" s="63" t="s">
        <v>88</v>
      </c>
      <c r="C12" s="55" t="s">
        <v>89</v>
      </c>
      <c r="D12" s="56" t="s">
        <v>90</v>
      </c>
    </row>
    <row r="13" spans="1:4" s="3" customFormat="1" ht="15" customHeight="1" x14ac:dyDescent="0.25">
      <c r="A13" s="64"/>
      <c r="B13" s="58"/>
      <c r="C13" s="55" t="s">
        <v>91</v>
      </c>
      <c r="D13" s="56" t="s">
        <v>92</v>
      </c>
    </row>
    <row r="14" spans="1:4" s="3" customFormat="1" ht="15" customHeight="1" x14ac:dyDescent="0.25">
      <c r="A14" s="64"/>
      <c r="B14" s="58"/>
      <c r="C14" s="55" t="s">
        <v>93</v>
      </c>
      <c r="D14" s="56" t="s">
        <v>94</v>
      </c>
    </row>
    <row r="15" spans="1:4" s="3" customFormat="1" ht="15" customHeight="1" x14ac:dyDescent="0.25">
      <c r="A15" s="64"/>
      <c r="B15" s="58"/>
      <c r="C15" s="55" t="s">
        <v>95</v>
      </c>
      <c r="D15" s="56" t="s">
        <v>96</v>
      </c>
    </row>
    <row r="16" spans="1:4" s="3" customFormat="1" ht="15" customHeight="1" x14ac:dyDescent="0.25">
      <c r="A16" s="64"/>
      <c r="B16" s="58"/>
      <c r="C16" s="55" t="s">
        <v>97</v>
      </c>
      <c r="D16" s="56" t="s">
        <v>98</v>
      </c>
    </row>
    <row r="17" spans="1:4" s="3" customFormat="1" ht="15" customHeight="1" x14ac:dyDescent="0.25">
      <c r="A17" s="64"/>
      <c r="B17" s="58"/>
      <c r="C17" s="55" t="s">
        <v>99</v>
      </c>
      <c r="D17" s="56" t="s">
        <v>100</v>
      </c>
    </row>
    <row r="18" spans="1:4" s="3" customFormat="1" ht="15" customHeight="1" x14ac:dyDescent="0.25">
      <c r="A18" s="65"/>
      <c r="B18" s="57"/>
      <c r="C18" s="55" t="s">
        <v>101</v>
      </c>
      <c r="D18" s="56" t="s">
        <v>102</v>
      </c>
    </row>
    <row r="19" spans="1:4" s="3" customFormat="1" ht="14.25" customHeight="1" x14ac:dyDescent="0.25">
      <c r="A19" s="12" t="s">
        <v>5</v>
      </c>
      <c r="B19" s="13" t="s">
        <v>17</v>
      </c>
      <c r="C19" s="99" t="s">
        <v>103</v>
      </c>
      <c r="D19" s="100"/>
    </row>
    <row r="20" spans="1:4" s="3" customFormat="1" x14ac:dyDescent="0.25">
      <c r="A20" s="12" t="s">
        <v>6</v>
      </c>
      <c r="B20" s="13" t="s">
        <v>18</v>
      </c>
      <c r="C20" s="101" t="s">
        <v>56</v>
      </c>
      <c r="D20" s="102"/>
    </row>
    <row r="21" spans="1:4" s="3" customFormat="1" ht="16.5" customHeight="1" x14ac:dyDescent="0.25">
      <c r="A21" s="12" t="s">
        <v>7</v>
      </c>
      <c r="B21" s="13" t="s">
        <v>19</v>
      </c>
      <c r="C21" s="97" t="s">
        <v>20</v>
      </c>
      <c r="D21" s="98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3" t="s">
        <v>27</v>
      </c>
      <c r="B26" s="104"/>
      <c r="C26" s="104"/>
      <c r="D26" s="105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85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109</v>
      </c>
      <c r="C30" s="6" t="s">
        <v>110</v>
      </c>
      <c r="D30" s="10" t="s">
        <v>111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118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3">
        <v>1981</v>
      </c>
      <c r="D40" s="106"/>
    </row>
    <row r="41" spans="1:4" x14ac:dyDescent="0.25">
      <c r="A41" s="7">
        <v>2</v>
      </c>
      <c r="B41" s="6" t="s">
        <v>38</v>
      </c>
      <c r="C41" s="93" t="s">
        <v>86</v>
      </c>
      <c r="D41" s="106"/>
    </row>
    <row r="42" spans="1:4" ht="15" customHeight="1" x14ac:dyDescent="0.25">
      <c r="A42" s="7">
        <v>3</v>
      </c>
      <c r="B42" s="6" t="s">
        <v>39</v>
      </c>
      <c r="C42" s="93" t="s">
        <v>112</v>
      </c>
      <c r="D42" s="94"/>
    </row>
    <row r="43" spans="1:4" x14ac:dyDescent="0.25">
      <c r="A43" s="7">
        <v>4</v>
      </c>
      <c r="B43" s="6" t="s">
        <v>37</v>
      </c>
      <c r="C43" s="93" t="s">
        <v>113</v>
      </c>
      <c r="D43" s="94"/>
    </row>
    <row r="44" spans="1:4" x14ac:dyDescent="0.25">
      <c r="A44" s="7">
        <v>5</v>
      </c>
      <c r="B44" s="6" t="s">
        <v>40</v>
      </c>
      <c r="C44" s="93" t="s">
        <v>114</v>
      </c>
      <c r="D44" s="94"/>
    </row>
    <row r="45" spans="1:4" x14ac:dyDescent="0.25">
      <c r="A45" s="7">
        <v>6</v>
      </c>
      <c r="B45" s="6" t="s">
        <v>41</v>
      </c>
      <c r="C45" s="93" t="s">
        <v>117</v>
      </c>
      <c r="D45" s="106"/>
    </row>
    <row r="46" spans="1:4" ht="15" customHeight="1" x14ac:dyDescent="0.25">
      <c r="A46" s="7">
        <v>7</v>
      </c>
      <c r="B46" s="6" t="s">
        <v>42</v>
      </c>
      <c r="C46" s="93" t="s">
        <v>57</v>
      </c>
      <c r="D46" s="106"/>
    </row>
    <row r="47" spans="1:4" x14ac:dyDescent="0.25">
      <c r="A47" s="7">
        <v>8</v>
      </c>
      <c r="B47" s="6" t="s">
        <v>43</v>
      </c>
      <c r="C47" s="93" t="s">
        <v>133</v>
      </c>
      <c r="D47" s="106"/>
    </row>
    <row r="48" spans="1:4" x14ac:dyDescent="0.25">
      <c r="A48" s="7">
        <v>9</v>
      </c>
      <c r="B48" s="6" t="s">
        <v>119</v>
      </c>
      <c r="C48" s="107" t="s">
        <v>120</v>
      </c>
      <c r="D48" s="108"/>
    </row>
    <row r="49" spans="1:4" x14ac:dyDescent="0.25">
      <c r="A49" s="73" t="s">
        <v>83</v>
      </c>
      <c r="B49" s="73" t="s">
        <v>84</v>
      </c>
      <c r="C49" s="109">
        <v>39448</v>
      </c>
      <c r="D49" s="110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8:D48"/>
    <mergeCell ref="C49:D49"/>
    <mergeCell ref="C45:D45"/>
    <mergeCell ref="C46:D46"/>
    <mergeCell ref="C47:D47"/>
    <mergeCell ref="A4:B4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20" workbookViewId="0">
      <selection activeCell="A76" sqref="A76:G80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8.5703125" customWidth="1"/>
    <col min="8" max="8" width="11" customWidth="1"/>
  </cols>
  <sheetData>
    <row r="1" spans="1:8" x14ac:dyDescent="0.25">
      <c r="A1" s="4" t="s">
        <v>127</v>
      </c>
      <c r="B1"/>
      <c r="C1" s="41"/>
      <c r="D1" s="41"/>
    </row>
    <row r="2" spans="1:8" ht="13.5" customHeight="1" x14ac:dyDescent="0.25">
      <c r="A2" s="4" t="s">
        <v>142</v>
      </c>
      <c r="B2"/>
      <c r="C2" s="41"/>
      <c r="D2" s="41"/>
    </row>
    <row r="3" spans="1:8" ht="56.25" customHeight="1" x14ac:dyDescent="0.25">
      <c r="A3" s="76" t="s">
        <v>64</v>
      </c>
      <c r="B3" s="77"/>
      <c r="C3" s="42" t="s">
        <v>65</v>
      </c>
      <c r="D3" s="31" t="s">
        <v>66</v>
      </c>
      <c r="E3" s="31" t="s">
        <v>67</v>
      </c>
      <c r="F3" s="31" t="s">
        <v>68</v>
      </c>
      <c r="G3" s="43" t="s">
        <v>69</v>
      </c>
      <c r="H3" s="31" t="s">
        <v>70</v>
      </c>
    </row>
    <row r="4" spans="1:8" ht="21" customHeight="1" x14ac:dyDescent="0.25">
      <c r="A4" s="113" t="s">
        <v>143</v>
      </c>
      <c r="B4" s="114"/>
      <c r="C4" s="42"/>
      <c r="D4" s="31">
        <v>-207.33</v>
      </c>
      <c r="E4" s="31"/>
      <c r="F4" s="31"/>
      <c r="G4" s="43"/>
      <c r="H4" s="31"/>
    </row>
    <row r="5" spans="1:8" ht="15.75" customHeight="1" x14ac:dyDescent="0.25">
      <c r="A5" s="76" t="s">
        <v>128</v>
      </c>
      <c r="B5" s="77"/>
      <c r="C5" s="42"/>
      <c r="D5" s="31">
        <v>853.16</v>
      </c>
      <c r="E5" s="31"/>
      <c r="F5" s="31"/>
      <c r="G5" s="43"/>
      <c r="H5" s="31"/>
    </row>
    <row r="6" spans="1:8" ht="13.5" customHeight="1" x14ac:dyDescent="0.25">
      <c r="A6" s="76" t="s">
        <v>129</v>
      </c>
      <c r="B6" s="77"/>
      <c r="C6" s="42"/>
      <c r="D6" s="31">
        <v>-1060.49</v>
      </c>
      <c r="E6" s="31"/>
      <c r="F6" s="31"/>
      <c r="G6" s="43"/>
      <c r="H6" s="31"/>
    </row>
    <row r="7" spans="1:8" ht="12.75" customHeight="1" x14ac:dyDescent="0.25">
      <c r="A7" s="123" t="s">
        <v>144</v>
      </c>
      <c r="B7" s="124"/>
      <c r="C7" s="124"/>
      <c r="D7" s="124"/>
      <c r="E7" s="124"/>
      <c r="F7" s="124"/>
      <c r="G7" s="124"/>
      <c r="H7" s="122"/>
    </row>
    <row r="8" spans="1:8" ht="17.25" customHeight="1" x14ac:dyDescent="0.25">
      <c r="A8" s="121" t="s">
        <v>71</v>
      </c>
      <c r="B8" s="122"/>
      <c r="C8" s="35">
        <v>21.13</v>
      </c>
      <c r="D8" s="88">
        <v>-985.29</v>
      </c>
      <c r="E8" s="32">
        <v>2454.3200000000002</v>
      </c>
      <c r="F8" s="32">
        <v>2354.4299999999998</v>
      </c>
      <c r="G8" s="32">
        <v>2354.4299999999998</v>
      </c>
      <c r="H8" s="89">
        <f>F8-E8+D8</f>
        <v>-1085.1800000000003</v>
      </c>
    </row>
    <row r="9" spans="1:8" x14ac:dyDescent="0.25">
      <c r="A9" s="44" t="s">
        <v>72</v>
      </c>
      <c r="B9" s="45"/>
      <c r="C9" s="7">
        <v>19.02</v>
      </c>
      <c r="D9" s="89">
        <f>D8-D10</f>
        <v>-886.76099999999997</v>
      </c>
      <c r="E9" s="89">
        <v>640.02</v>
      </c>
      <c r="F9" s="89">
        <v>640.02</v>
      </c>
      <c r="G9" s="7">
        <f>G8-G10</f>
        <v>2118.9899999999998</v>
      </c>
      <c r="H9" s="89">
        <f t="shared" ref="H9:H10" si="0">F9-E9+D9</f>
        <v>-886.76099999999997</v>
      </c>
    </row>
    <row r="10" spans="1:8" x14ac:dyDescent="0.25">
      <c r="A10" s="118" t="s">
        <v>73</v>
      </c>
      <c r="B10" s="120"/>
      <c r="C10" s="7">
        <v>2.11</v>
      </c>
      <c r="D10" s="89">
        <f>D8*10%</f>
        <v>-98.528999999999996</v>
      </c>
      <c r="E10" s="89">
        <f>E8*10%</f>
        <v>245.43200000000002</v>
      </c>
      <c r="F10" s="89">
        <f>F8*10%</f>
        <v>235.44299999999998</v>
      </c>
      <c r="G10" s="7">
        <v>235.44</v>
      </c>
      <c r="H10" s="89">
        <f t="shared" si="0"/>
        <v>-108.51800000000003</v>
      </c>
    </row>
    <row r="11" spans="1:8" ht="12.75" customHeight="1" x14ac:dyDescent="0.25">
      <c r="A11" s="123" t="s">
        <v>132</v>
      </c>
      <c r="B11" s="124"/>
      <c r="C11" s="124"/>
      <c r="D11" s="124"/>
      <c r="E11" s="124"/>
      <c r="F11" s="124"/>
      <c r="G11" s="124"/>
      <c r="H11" s="122"/>
    </row>
    <row r="12" spans="1:8" x14ac:dyDescent="0.25">
      <c r="A12" s="116" t="s">
        <v>54</v>
      </c>
      <c r="B12" s="125"/>
      <c r="C12" s="35">
        <v>5.65</v>
      </c>
      <c r="D12" s="32">
        <v>-301.51</v>
      </c>
      <c r="E12" s="32">
        <v>711.49</v>
      </c>
      <c r="F12" s="32">
        <v>671.93</v>
      </c>
      <c r="G12" s="32">
        <v>671.93</v>
      </c>
      <c r="H12" s="89">
        <f t="shared" ref="H12:H30" si="1">F12-E12+D12</f>
        <v>-341.07000000000005</v>
      </c>
    </row>
    <row r="13" spans="1:8" x14ac:dyDescent="0.25">
      <c r="A13" s="44" t="s">
        <v>72</v>
      </c>
      <c r="B13" s="45"/>
      <c r="C13" s="7">
        <v>5.08</v>
      </c>
      <c r="D13" s="89">
        <f>D12-D14</f>
        <v>-271.35899999999998</v>
      </c>
      <c r="E13" s="89">
        <v>640.02</v>
      </c>
      <c r="F13" s="89">
        <v>640.02</v>
      </c>
      <c r="G13" s="7">
        <v>613.87</v>
      </c>
      <c r="H13" s="89">
        <f t="shared" si="1"/>
        <v>-271.35899999999998</v>
      </c>
    </row>
    <row r="14" spans="1:8" x14ac:dyDescent="0.25">
      <c r="A14" s="118" t="s">
        <v>73</v>
      </c>
      <c r="B14" s="120"/>
      <c r="C14" s="7">
        <v>0.56999999999999995</v>
      </c>
      <c r="D14" s="89">
        <f>D12*10%</f>
        <v>-30.151</v>
      </c>
      <c r="E14" s="89">
        <f>E12*10%</f>
        <v>71.149000000000001</v>
      </c>
      <c r="F14" s="89">
        <f>F12*10%</f>
        <v>67.192999999999998</v>
      </c>
      <c r="G14" s="7">
        <v>67.19</v>
      </c>
      <c r="H14" s="89">
        <f t="shared" si="1"/>
        <v>-34.106999999999999</v>
      </c>
    </row>
    <row r="15" spans="1:8" ht="23.25" customHeight="1" x14ac:dyDescent="0.25">
      <c r="A15" s="116" t="s">
        <v>46</v>
      </c>
      <c r="B15" s="125"/>
      <c r="C15" s="35">
        <v>3.45</v>
      </c>
      <c r="D15" s="32">
        <v>-182.76</v>
      </c>
      <c r="E15" s="32">
        <v>434.45</v>
      </c>
      <c r="F15" s="32">
        <v>399.75</v>
      </c>
      <c r="G15" s="32">
        <v>410.37</v>
      </c>
      <c r="H15" s="89">
        <f t="shared" si="1"/>
        <v>-217.45999999999998</v>
      </c>
    </row>
    <row r="16" spans="1:8" x14ac:dyDescent="0.25">
      <c r="A16" s="44" t="s">
        <v>72</v>
      </c>
      <c r="B16" s="45"/>
      <c r="C16" s="7">
        <v>3.1</v>
      </c>
      <c r="D16" s="89">
        <f>D15-D17</f>
        <v>-164.48399999999998</v>
      </c>
      <c r="E16" s="89">
        <v>640.02</v>
      </c>
      <c r="F16" s="89">
        <v>640.02</v>
      </c>
      <c r="G16" s="7">
        <v>375.02</v>
      </c>
      <c r="H16" s="89">
        <f t="shared" si="1"/>
        <v>-164.48399999999998</v>
      </c>
    </row>
    <row r="17" spans="1:8" ht="15" customHeight="1" x14ac:dyDescent="0.25">
      <c r="A17" s="118" t="s">
        <v>73</v>
      </c>
      <c r="B17" s="120"/>
      <c r="C17" s="7">
        <v>0.35</v>
      </c>
      <c r="D17" s="89">
        <f>D15*10%</f>
        <v>-18.276</v>
      </c>
      <c r="E17" s="89">
        <f>E15*10%</f>
        <v>43.445</v>
      </c>
      <c r="F17" s="89">
        <f>F15*10%</f>
        <v>39.975000000000001</v>
      </c>
      <c r="G17" s="7">
        <v>41.03</v>
      </c>
      <c r="H17" s="89">
        <f t="shared" si="1"/>
        <v>-21.745999999999999</v>
      </c>
    </row>
    <row r="18" spans="1:8" ht="13.5" customHeight="1" x14ac:dyDescent="0.25">
      <c r="A18" s="116" t="s">
        <v>55</v>
      </c>
      <c r="B18" s="125"/>
      <c r="C18" s="42">
        <v>2.37</v>
      </c>
      <c r="D18" s="32">
        <v>-125.64</v>
      </c>
      <c r="E18" s="32">
        <v>298.44</v>
      </c>
      <c r="F18" s="32">
        <v>274.61</v>
      </c>
      <c r="G18" s="32">
        <v>281.89999999999998</v>
      </c>
      <c r="H18" s="89">
        <f t="shared" si="1"/>
        <v>-149.46999999999997</v>
      </c>
    </row>
    <row r="19" spans="1:8" ht="13.5" customHeight="1" x14ac:dyDescent="0.25">
      <c r="A19" s="44" t="s">
        <v>72</v>
      </c>
      <c r="B19" s="45"/>
      <c r="C19" s="7">
        <v>2.13</v>
      </c>
      <c r="D19" s="89">
        <f>D18-D20</f>
        <v>-113.07599999999999</v>
      </c>
      <c r="E19" s="89">
        <v>640.02</v>
      </c>
      <c r="F19" s="89">
        <v>640.02</v>
      </c>
      <c r="G19" s="7">
        <v>257.61</v>
      </c>
      <c r="H19" s="89">
        <f t="shared" si="1"/>
        <v>-113.07599999999999</v>
      </c>
    </row>
    <row r="20" spans="1:8" ht="12.75" customHeight="1" x14ac:dyDescent="0.25">
      <c r="A20" s="118" t="s">
        <v>73</v>
      </c>
      <c r="B20" s="120"/>
      <c r="C20" s="7">
        <v>0.24</v>
      </c>
      <c r="D20" s="89">
        <f>D18*10%</f>
        <v>-12.564</v>
      </c>
      <c r="E20" s="89">
        <f>E18*10%</f>
        <v>29.844000000000001</v>
      </c>
      <c r="F20" s="89">
        <f>F18*10%</f>
        <v>27.461000000000002</v>
      </c>
      <c r="G20" s="7">
        <v>28.19</v>
      </c>
      <c r="H20" s="89">
        <f t="shared" si="1"/>
        <v>-14.946999999999999</v>
      </c>
    </row>
    <row r="21" spans="1:8" x14ac:dyDescent="0.25">
      <c r="A21" s="116" t="s">
        <v>82</v>
      </c>
      <c r="B21" s="117"/>
      <c r="C21" s="34">
        <v>1.1100000000000001</v>
      </c>
      <c r="D21" s="7">
        <v>-58.81</v>
      </c>
      <c r="E21" s="7">
        <v>139.78</v>
      </c>
      <c r="F21" s="7">
        <v>128.61000000000001</v>
      </c>
      <c r="G21" s="7">
        <v>132.03</v>
      </c>
      <c r="H21" s="89">
        <f t="shared" si="1"/>
        <v>-69.97999999999999</v>
      </c>
    </row>
    <row r="22" spans="1:8" ht="14.25" customHeight="1" x14ac:dyDescent="0.25">
      <c r="A22" s="44" t="s">
        <v>72</v>
      </c>
      <c r="B22" s="45"/>
      <c r="C22" s="7">
        <v>1</v>
      </c>
      <c r="D22" s="89">
        <f>D21-D23</f>
        <v>-52.929000000000002</v>
      </c>
      <c r="E22" s="89">
        <v>640.02</v>
      </c>
      <c r="F22" s="89">
        <v>640.02</v>
      </c>
      <c r="G22" s="7">
        <v>120.64</v>
      </c>
      <c r="H22" s="89">
        <f t="shared" si="1"/>
        <v>-52.929000000000002</v>
      </c>
    </row>
    <row r="23" spans="1:8" ht="14.25" customHeight="1" x14ac:dyDescent="0.25">
      <c r="A23" s="118" t="s">
        <v>73</v>
      </c>
      <c r="B23" s="119"/>
      <c r="C23" s="7">
        <v>0.11</v>
      </c>
      <c r="D23" s="89">
        <f>D21*10%</f>
        <v>-5.8810000000000002</v>
      </c>
      <c r="E23" s="89">
        <f>E21*10%</f>
        <v>13.978000000000002</v>
      </c>
      <c r="F23" s="89">
        <f>F21*10%</f>
        <v>12.861000000000002</v>
      </c>
      <c r="G23" s="7">
        <v>13.41</v>
      </c>
      <c r="H23" s="89">
        <f t="shared" si="1"/>
        <v>-6.9979999999999993</v>
      </c>
    </row>
    <row r="24" spans="1:8" ht="14.25" customHeight="1" x14ac:dyDescent="0.25">
      <c r="A24" s="10" t="s">
        <v>47</v>
      </c>
      <c r="B24" s="46"/>
      <c r="C24" s="34">
        <v>4.3600000000000003</v>
      </c>
      <c r="D24" s="7">
        <v>-180.91</v>
      </c>
      <c r="E24" s="7">
        <v>545.26</v>
      </c>
      <c r="F24" s="7">
        <v>459.84</v>
      </c>
      <c r="G24" s="7">
        <v>434.14</v>
      </c>
      <c r="H24" s="89">
        <f t="shared" si="1"/>
        <v>-266.33000000000004</v>
      </c>
    </row>
    <row r="25" spans="1:8" ht="14.25" customHeight="1" x14ac:dyDescent="0.25">
      <c r="A25" s="44" t="s">
        <v>72</v>
      </c>
      <c r="B25" s="45"/>
      <c r="C25" s="7">
        <v>3.92</v>
      </c>
      <c r="D25" s="89">
        <f>D24-D26</f>
        <v>-162.81899999999999</v>
      </c>
      <c r="E25" s="89">
        <v>640.02</v>
      </c>
      <c r="F25" s="89">
        <v>640.02</v>
      </c>
      <c r="G25" s="7">
        <v>396.54</v>
      </c>
      <c r="H25" s="89">
        <f t="shared" si="1"/>
        <v>-162.81899999999999</v>
      </c>
    </row>
    <row r="26" spans="1:8" x14ac:dyDescent="0.25">
      <c r="A26" s="118" t="s">
        <v>73</v>
      </c>
      <c r="B26" s="120"/>
      <c r="C26" s="7">
        <v>0.44</v>
      </c>
      <c r="D26" s="89">
        <f>D24*10%</f>
        <v>-18.091000000000001</v>
      </c>
      <c r="E26" s="89">
        <f>E24*10%</f>
        <v>54.526000000000003</v>
      </c>
      <c r="F26" s="89">
        <f>F24*10%</f>
        <v>45.984000000000002</v>
      </c>
      <c r="G26" s="7">
        <v>44.06</v>
      </c>
      <c r="H26" s="89">
        <f t="shared" si="1"/>
        <v>-26.633000000000003</v>
      </c>
    </row>
    <row r="27" spans="1:8" ht="14.25" customHeight="1" x14ac:dyDescent="0.25">
      <c r="A27" s="128" t="s">
        <v>48</v>
      </c>
      <c r="B27" s="129"/>
      <c r="C27" s="132">
        <v>4.1900000000000004</v>
      </c>
      <c r="D27" s="126">
        <v>-153.56</v>
      </c>
      <c r="E27" s="126">
        <v>490.98</v>
      </c>
      <c r="F27" s="126">
        <v>443.84</v>
      </c>
      <c r="G27" s="126">
        <v>397.73</v>
      </c>
      <c r="H27" s="89">
        <f t="shared" si="1"/>
        <v>-200.70000000000005</v>
      </c>
    </row>
    <row r="28" spans="1:8" ht="0.75" hidden="1" customHeight="1" x14ac:dyDescent="0.25">
      <c r="A28" s="130"/>
      <c r="B28" s="131"/>
      <c r="C28" s="133"/>
      <c r="D28" s="127"/>
      <c r="E28" s="127"/>
      <c r="F28" s="127"/>
      <c r="G28" s="127"/>
      <c r="H28" s="89">
        <f t="shared" si="1"/>
        <v>0</v>
      </c>
    </row>
    <row r="29" spans="1:8" x14ac:dyDescent="0.25">
      <c r="A29" s="44" t="s">
        <v>72</v>
      </c>
      <c r="B29" s="45"/>
      <c r="C29" s="7">
        <v>3.77</v>
      </c>
      <c r="D29" s="89">
        <f>D27-D30</f>
        <v>-138.20400000000001</v>
      </c>
      <c r="E29" s="89">
        <f>E27-E30</f>
        <v>441.88</v>
      </c>
      <c r="F29" s="89">
        <f>F27-F30</f>
        <v>399.46</v>
      </c>
      <c r="G29" s="7">
        <v>355.3</v>
      </c>
      <c r="H29" s="89">
        <f t="shared" si="1"/>
        <v>-180.62400000000002</v>
      </c>
    </row>
    <row r="30" spans="1:8" x14ac:dyDescent="0.25">
      <c r="A30" s="118" t="s">
        <v>73</v>
      </c>
      <c r="B30" s="120"/>
      <c r="C30" s="7">
        <v>0.42</v>
      </c>
      <c r="D30" s="89">
        <f>D27*10%</f>
        <v>-15.356000000000002</v>
      </c>
      <c r="E30" s="89">
        <v>49.1</v>
      </c>
      <c r="F30" s="89">
        <v>44.38</v>
      </c>
      <c r="G30" s="7">
        <v>39.770000000000003</v>
      </c>
      <c r="H30" s="89">
        <f t="shared" si="1"/>
        <v>-20.076000000000001</v>
      </c>
    </row>
    <row r="31" spans="1:8" ht="7.5" customHeight="1" x14ac:dyDescent="0.25">
      <c r="A31" s="61"/>
      <c r="B31" s="60"/>
      <c r="C31" s="7"/>
      <c r="D31" s="7"/>
      <c r="E31" s="7"/>
      <c r="F31" s="7"/>
      <c r="G31" s="59"/>
      <c r="H31" s="89"/>
    </row>
    <row r="32" spans="1:8" ht="17.25" customHeight="1" x14ac:dyDescent="0.25">
      <c r="A32" s="121" t="s">
        <v>49</v>
      </c>
      <c r="B32" s="122"/>
      <c r="C32" s="34">
        <v>7.8</v>
      </c>
      <c r="D32" s="34">
        <v>820.89</v>
      </c>
      <c r="E32" s="34">
        <v>968.86</v>
      </c>
      <c r="F32" s="34">
        <v>888.04</v>
      </c>
      <c r="G32" s="66">
        <f>G33+G34</f>
        <v>1229.3899999999999</v>
      </c>
      <c r="H32" s="90">
        <f>F32-E32+D32+F32-G32</f>
        <v>398.72</v>
      </c>
    </row>
    <row r="33" spans="1:8" ht="16.5" customHeight="1" x14ac:dyDescent="0.25">
      <c r="A33" s="44" t="s">
        <v>74</v>
      </c>
      <c r="B33" s="45"/>
      <c r="C33" s="34">
        <v>7.02</v>
      </c>
      <c r="D33" s="34">
        <v>835.05</v>
      </c>
      <c r="E33" s="89">
        <f>E32-E34</f>
        <v>871.97400000000005</v>
      </c>
      <c r="F33" s="89">
        <f>F32-F34</f>
        <v>799.23599999999999</v>
      </c>
      <c r="G33" s="67">
        <v>1140.5899999999999</v>
      </c>
      <c r="H33" s="90">
        <f>F33-E33+D33+F33-G33</f>
        <v>420.95799999999986</v>
      </c>
    </row>
    <row r="34" spans="1:8" ht="12.75" customHeight="1" x14ac:dyDescent="0.25">
      <c r="A34" s="118" t="s">
        <v>73</v>
      </c>
      <c r="B34" s="120"/>
      <c r="C34" s="7">
        <v>0.78</v>
      </c>
      <c r="D34" s="7">
        <v>-14.16</v>
      </c>
      <c r="E34" s="89">
        <f>E32*10%</f>
        <v>96.88600000000001</v>
      </c>
      <c r="F34" s="89">
        <f>F32*10%</f>
        <v>88.804000000000002</v>
      </c>
      <c r="G34" s="7">
        <v>88.8</v>
      </c>
      <c r="H34" s="90">
        <f t="shared" ref="H34" si="2">F34-E34+D34+F34-G34</f>
        <v>-22.238</v>
      </c>
    </row>
    <row r="35" spans="1:8" ht="12.75" customHeight="1" x14ac:dyDescent="0.25">
      <c r="A35" s="86"/>
      <c r="B35" s="87"/>
      <c r="C35" s="7"/>
      <c r="D35" s="7"/>
      <c r="E35" s="7"/>
      <c r="F35" s="7"/>
      <c r="G35" s="85"/>
      <c r="H35" s="34"/>
    </row>
    <row r="36" spans="1:8" ht="12.75" customHeight="1" x14ac:dyDescent="0.25">
      <c r="A36" s="115" t="s">
        <v>135</v>
      </c>
      <c r="B36" s="112"/>
      <c r="C36" s="7"/>
      <c r="D36" s="34">
        <v>-61.04</v>
      </c>
      <c r="E36" s="34">
        <f>E38+E39+E40+E41</f>
        <v>318.33999999999997</v>
      </c>
      <c r="F36" s="34">
        <f>F38+F39+F40+F41</f>
        <v>290.67</v>
      </c>
      <c r="G36" s="66">
        <v>290.67</v>
      </c>
      <c r="H36" s="34">
        <f>F36-E36+D36+F36-G36</f>
        <v>-88.709999999999951</v>
      </c>
    </row>
    <row r="37" spans="1:8" ht="12.75" customHeight="1" x14ac:dyDescent="0.25">
      <c r="A37" s="44" t="s">
        <v>136</v>
      </c>
      <c r="B37" s="84"/>
      <c r="C37" s="7"/>
      <c r="D37" s="7"/>
      <c r="E37" s="7"/>
      <c r="F37" s="7"/>
      <c r="G37" s="83"/>
      <c r="H37" s="34"/>
    </row>
    <row r="38" spans="1:8" ht="12.75" customHeight="1" x14ac:dyDescent="0.25">
      <c r="A38" s="111" t="s">
        <v>137</v>
      </c>
      <c r="B38" s="112"/>
      <c r="C38" s="7"/>
      <c r="D38" s="7">
        <v>-2.36</v>
      </c>
      <c r="E38" s="7">
        <v>10.02</v>
      </c>
      <c r="F38" s="7">
        <v>9.26</v>
      </c>
      <c r="G38" s="7">
        <v>9.26</v>
      </c>
      <c r="H38" s="7">
        <f t="shared" ref="H38:H41" si="3">F38-E38</f>
        <v>-0.75999999999999979</v>
      </c>
    </row>
    <row r="39" spans="1:8" ht="12.75" customHeight="1" x14ac:dyDescent="0.25">
      <c r="A39" s="111" t="s">
        <v>138</v>
      </c>
      <c r="B39" s="112"/>
      <c r="C39" s="7"/>
      <c r="D39" s="7">
        <v>-12.76</v>
      </c>
      <c r="E39" s="7">
        <v>50.64</v>
      </c>
      <c r="F39" s="7">
        <v>47.01</v>
      </c>
      <c r="G39" s="7">
        <v>47.01</v>
      </c>
      <c r="H39" s="7">
        <f t="shared" si="3"/>
        <v>-3.6300000000000026</v>
      </c>
    </row>
    <row r="40" spans="1:8" ht="12.75" customHeight="1" x14ac:dyDescent="0.25">
      <c r="A40" s="111" t="s">
        <v>139</v>
      </c>
      <c r="B40" s="112"/>
      <c r="C40" s="7"/>
      <c r="D40" s="7">
        <v>-44.6</v>
      </c>
      <c r="E40" s="7">
        <v>248.1</v>
      </c>
      <c r="F40" s="7">
        <v>225.77</v>
      </c>
      <c r="G40" s="7">
        <v>225.77</v>
      </c>
      <c r="H40" s="7">
        <f t="shared" si="3"/>
        <v>-22.329999999999984</v>
      </c>
    </row>
    <row r="41" spans="1:8" ht="12.75" customHeight="1" x14ac:dyDescent="0.25">
      <c r="A41" s="111" t="s">
        <v>140</v>
      </c>
      <c r="B41" s="112"/>
      <c r="C41" s="7"/>
      <c r="D41" s="7">
        <v>-1.29</v>
      </c>
      <c r="E41" s="7">
        <v>9.58</v>
      </c>
      <c r="F41" s="7">
        <v>8.6300000000000008</v>
      </c>
      <c r="G41" s="7">
        <v>8.6300000000000008</v>
      </c>
      <c r="H41" s="7">
        <f t="shared" si="3"/>
        <v>-0.94999999999999929</v>
      </c>
    </row>
    <row r="42" spans="1:8" ht="13.5" customHeight="1" x14ac:dyDescent="0.25">
      <c r="A42" s="115" t="s">
        <v>121</v>
      </c>
      <c r="B42" s="135"/>
      <c r="C42" s="7"/>
      <c r="D42" s="7"/>
      <c r="E42" s="34">
        <f>E8+E32+E36</f>
        <v>3741.5200000000004</v>
      </c>
      <c r="F42" s="34">
        <f t="shared" ref="F42:G42" si="4">F8+F32+F36</f>
        <v>3533.14</v>
      </c>
      <c r="G42" s="34">
        <f t="shared" si="4"/>
        <v>3874.49</v>
      </c>
      <c r="H42" s="34"/>
    </row>
    <row r="43" spans="1:8" ht="13.5" customHeight="1" x14ac:dyDescent="0.25">
      <c r="A43" s="115" t="s">
        <v>122</v>
      </c>
      <c r="B43" s="135"/>
      <c r="C43" s="7"/>
      <c r="D43" s="7"/>
      <c r="E43" s="7"/>
      <c r="F43" s="7"/>
      <c r="G43" s="71"/>
      <c r="H43" s="34"/>
    </row>
    <row r="44" spans="1:8" ht="15" customHeight="1" x14ac:dyDescent="0.25">
      <c r="A44" s="143" t="s">
        <v>131</v>
      </c>
      <c r="B44" s="144"/>
      <c r="C44" s="7" t="s">
        <v>123</v>
      </c>
      <c r="D44" s="7">
        <v>18.11</v>
      </c>
      <c r="E44" s="7">
        <v>0</v>
      </c>
      <c r="F44" s="7">
        <v>0</v>
      </c>
      <c r="G44" s="7">
        <v>0</v>
      </c>
      <c r="H44" s="34">
        <f t="shared" ref="H44:H45" si="5">F44-E44+D44+F44-G44</f>
        <v>18.11</v>
      </c>
    </row>
    <row r="45" spans="1:8" ht="13.5" customHeight="1" x14ac:dyDescent="0.25">
      <c r="A45" s="145" t="s">
        <v>87</v>
      </c>
      <c r="B45" s="146"/>
      <c r="C45" s="7">
        <v>25</v>
      </c>
      <c r="D45" s="7">
        <v>0</v>
      </c>
      <c r="E45" s="7"/>
      <c r="F45" s="7"/>
      <c r="G45" s="7"/>
      <c r="H45" s="34">
        <f t="shared" si="5"/>
        <v>0</v>
      </c>
    </row>
    <row r="46" spans="1:8" ht="15" customHeight="1" x14ac:dyDescent="0.25">
      <c r="A46" s="115" t="s">
        <v>121</v>
      </c>
      <c r="B46" s="135"/>
      <c r="C46" s="7"/>
      <c r="D46" s="7"/>
      <c r="E46" s="34">
        <f>E42+E44</f>
        <v>3741.5200000000004</v>
      </c>
      <c r="F46" s="34">
        <f t="shared" ref="F46:G46" si="6">F42+F44</f>
        <v>3533.14</v>
      </c>
      <c r="G46" s="34">
        <f t="shared" si="6"/>
        <v>3874.49</v>
      </c>
      <c r="H46" s="7"/>
    </row>
    <row r="47" spans="1:8" ht="16.5" customHeight="1" x14ac:dyDescent="0.25">
      <c r="A47" s="136" t="s">
        <v>130</v>
      </c>
      <c r="B47" s="137"/>
      <c r="C47" s="78"/>
      <c r="D47" s="78">
        <v>-207.33</v>
      </c>
      <c r="E47" s="79"/>
      <c r="F47" s="79"/>
      <c r="G47" s="78"/>
      <c r="H47" s="78">
        <f>F46-E46+D47+F46-G46</f>
        <v>-757.0600000000004</v>
      </c>
    </row>
    <row r="48" spans="1:8" ht="21" customHeight="1" x14ac:dyDescent="0.25">
      <c r="A48" s="136" t="s">
        <v>145</v>
      </c>
      <c r="B48" s="136"/>
      <c r="C48" s="80"/>
      <c r="D48" s="80"/>
      <c r="E48" s="81"/>
      <c r="F48" s="82"/>
      <c r="G48" s="82"/>
      <c r="H48" s="81">
        <f>H49+H50</f>
        <v>-757.06000000000051</v>
      </c>
    </row>
    <row r="49" spans="1:8" ht="18" customHeight="1" x14ac:dyDescent="0.25">
      <c r="A49" s="136" t="s">
        <v>128</v>
      </c>
      <c r="B49" s="138"/>
      <c r="C49" s="80"/>
      <c r="D49" s="80"/>
      <c r="E49" s="81"/>
      <c r="F49" s="82"/>
      <c r="G49" s="82"/>
      <c r="H49" s="79">
        <f>H33+H44</f>
        <v>439.06799999999987</v>
      </c>
    </row>
    <row r="50" spans="1:8" ht="23.25" customHeight="1" x14ac:dyDescent="0.25">
      <c r="A50" s="136" t="s">
        <v>129</v>
      </c>
      <c r="B50" s="114"/>
      <c r="C50" s="80"/>
      <c r="D50" s="80"/>
      <c r="E50" s="81"/>
      <c r="F50" s="82"/>
      <c r="G50" s="82"/>
      <c r="H50" s="81">
        <f>H8+H34+H36</f>
        <v>-1196.1280000000004</v>
      </c>
    </row>
    <row r="51" spans="1:8" ht="13.5" customHeight="1" x14ac:dyDescent="0.25">
      <c r="A51" s="54"/>
      <c r="B51" s="54"/>
      <c r="C51" s="27"/>
      <c r="D51" s="27"/>
      <c r="E51" s="27"/>
      <c r="F51" s="27"/>
      <c r="G51" s="27"/>
      <c r="H51" s="27"/>
    </row>
    <row r="52" spans="1:8" ht="14.25" customHeight="1" x14ac:dyDescent="0.25">
      <c r="A52" s="69"/>
      <c r="B52" s="69"/>
      <c r="C52" s="69"/>
      <c r="D52" s="69"/>
      <c r="E52" s="69"/>
      <c r="F52" s="69"/>
      <c r="G52" s="69"/>
      <c r="H52" s="69"/>
    </row>
    <row r="53" spans="1:8" x14ac:dyDescent="0.25">
      <c r="A53" s="21" t="s">
        <v>146</v>
      </c>
      <c r="D53" s="22"/>
      <c r="E53" s="22"/>
      <c r="F53" s="22"/>
      <c r="G53" s="22"/>
    </row>
    <row r="54" spans="1:8" x14ac:dyDescent="0.25">
      <c r="A54" s="147" t="s">
        <v>58</v>
      </c>
      <c r="B54" s="120"/>
      <c r="C54" s="120"/>
      <c r="D54" s="110"/>
      <c r="E54" s="36" t="s">
        <v>59</v>
      </c>
      <c r="F54" s="36" t="s">
        <v>60</v>
      </c>
      <c r="G54" s="36" t="s">
        <v>124</v>
      </c>
      <c r="H54" s="6" t="s">
        <v>125</v>
      </c>
    </row>
    <row r="55" spans="1:8" x14ac:dyDescent="0.25">
      <c r="A55" s="134" t="s">
        <v>148</v>
      </c>
      <c r="B55" s="124"/>
      <c r="C55" s="124"/>
      <c r="D55" s="122"/>
      <c r="E55" s="37">
        <v>43344</v>
      </c>
      <c r="F55" s="36" t="s">
        <v>147</v>
      </c>
      <c r="G55" s="38">
        <v>118.46</v>
      </c>
      <c r="H55" s="6" t="s">
        <v>134</v>
      </c>
    </row>
    <row r="56" spans="1:8" x14ac:dyDescent="0.25">
      <c r="A56" s="134" t="s">
        <v>104</v>
      </c>
      <c r="B56" s="124"/>
      <c r="C56" s="124"/>
      <c r="D56" s="122"/>
      <c r="E56" s="37">
        <v>43191</v>
      </c>
      <c r="F56" s="36">
        <v>5</v>
      </c>
      <c r="G56" s="38">
        <v>4.5</v>
      </c>
      <c r="H56" s="6" t="s">
        <v>126</v>
      </c>
    </row>
    <row r="57" spans="1:8" x14ac:dyDescent="0.25">
      <c r="A57" s="134" t="s">
        <v>149</v>
      </c>
      <c r="B57" s="124"/>
      <c r="C57" s="124"/>
      <c r="D57" s="122"/>
      <c r="E57" s="37">
        <v>43132</v>
      </c>
      <c r="F57" s="36" t="s">
        <v>150</v>
      </c>
      <c r="G57" s="38">
        <v>6.06</v>
      </c>
      <c r="H57" s="6" t="s">
        <v>151</v>
      </c>
    </row>
    <row r="58" spans="1:8" x14ac:dyDescent="0.25">
      <c r="A58" s="134" t="s">
        <v>152</v>
      </c>
      <c r="B58" s="124"/>
      <c r="C58" s="124"/>
      <c r="D58" s="122"/>
      <c r="E58" s="37">
        <v>43191</v>
      </c>
      <c r="F58" s="36">
        <v>1</v>
      </c>
      <c r="G58" s="38">
        <v>22.88</v>
      </c>
      <c r="H58" s="6" t="s">
        <v>153</v>
      </c>
    </row>
    <row r="59" spans="1:8" x14ac:dyDescent="0.25">
      <c r="A59" s="134" t="s">
        <v>154</v>
      </c>
      <c r="B59" s="124"/>
      <c r="C59" s="124"/>
      <c r="D59" s="122"/>
      <c r="E59" s="37">
        <v>43282</v>
      </c>
      <c r="F59" s="36" t="s">
        <v>155</v>
      </c>
      <c r="G59" s="38">
        <v>708.71</v>
      </c>
      <c r="H59" s="6" t="s">
        <v>156</v>
      </c>
    </row>
    <row r="60" spans="1:8" x14ac:dyDescent="0.25">
      <c r="A60" s="134" t="s">
        <v>157</v>
      </c>
      <c r="B60" s="124"/>
      <c r="C60" s="124"/>
      <c r="D60" s="122"/>
      <c r="E60" s="37">
        <v>43405</v>
      </c>
      <c r="F60" s="36" t="s">
        <v>158</v>
      </c>
      <c r="G60" s="38">
        <v>352.32</v>
      </c>
      <c r="H60" s="6" t="s">
        <v>159</v>
      </c>
    </row>
    <row r="61" spans="1:8" x14ac:dyDescent="0.25">
      <c r="A61" s="134" t="s">
        <v>160</v>
      </c>
      <c r="B61" s="124"/>
      <c r="C61" s="124"/>
      <c r="D61" s="122"/>
      <c r="E61" s="37">
        <v>43405</v>
      </c>
      <c r="F61" s="36" t="s">
        <v>161</v>
      </c>
      <c r="G61" s="38">
        <v>62.1</v>
      </c>
      <c r="H61" s="6" t="s">
        <v>162</v>
      </c>
    </row>
    <row r="62" spans="1:8" x14ac:dyDescent="0.25">
      <c r="A62" s="134" t="s">
        <v>163</v>
      </c>
      <c r="B62" s="124"/>
      <c r="C62" s="124"/>
      <c r="D62" s="122"/>
      <c r="E62" s="37">
        <v>43405</v>
      </c>
      <c r="F62" s="36" t="s">
        <v>164</v>
      </c>
      <c r="G62" s="38">
        <v>165.56</v>
      </c>
      <c r="H62" s="6" t="s">
        <v>159</v>
      </c>
    </row>
    <row r="63" spans="1:8" ht="14.25" customHeight="1" x14ac:dyDescent="0.25">
      <c r="A63" s="134" t="s">
        <v>8</v>
      </c>
      <c r="B63" s="124"/>
      <c r="C63" s="124"/>
      <c r="D63" s="122"/>
      <c r="E63" s="37"/>
      <c r="F63" s="36"/>
      <c r="G63" s="38">
        <f>SUM(G55:G62)</f>
        <v>1440.59</v>
      </c>
      <c r="H63" s="6"/>
    </row>
    <row r="64" spans="1:8" ht="14.25" customHeight="1" x14ac:dyDescent="0.25">
      <c r="A64" s="47"/>
      <c r="B64" s="48"/>
      <c r="C64" s="48"/>
      <c r="D64" s="48"/>
      <c r="E64" s="74"/>
      <c r="F64" s="49"/>
      <c r="G64" s="75"/>
    </row>
    <row r="65" spans="1:7" x14ac:dyDescent="0.25">
      <c r="A65" s="21" t="s">
        <v>50</v>
      </c>
      <c r="D65" s="22"/>
      <c r="E65" s="22"/>
      <c r="F65" s="22"/>
      <c r="G65" s="22"/>
    </row>
    <row r="66" spans="1:7" x14ac:dyDescent="0.25">
      <c r="A66" s="21" t="s">
        <v>51</v>
      </c>
      <c r="D66" s="22"/>
      <c r="E66" s="22"/>
      <c r="F66" s="22"/>
      <c r="G66" s="22"/>
    </row>
    <row r="67" spans="1:7" ht="23.25" customHeight="1" x14ac:dyDescent="0.25">
      <c r="A67" s="147" t="s">
        <v>62</v>
      </c>
      <c r="B67" s="120"/>
      <c r="C67" s="120"/>
      <c r="D67" s="120"/>
      <c r="E67" s="110"/>
      <c r="F67" s="40" t="s">
        <v>60</v>
      </c>
      <c r="G67" s="39" t="s">
        <v>61</v>
      </c>
    </row>
    <row r="68" spans="1:7" x14ac:dyDescent="0.25">
      <c r="A68" s="134" t="s">
        <v>63</v>
      </c>
      <c r="B68" s="124"/>
      <c r="C68" s="124"/>
      <c r="D68" s="124"/>
      <c r="E68" s="122"/>
      <c r="F68" s="36">
        <v>5</v>
      </c>
      <c r="G68" s="36">
        <v>8215.3700000000008</v>
      </c>
    </row>
    <row r="69" spans="1:7" x14ac:dyDescent="0.25">
      <c r="A69" s="47"/>
      <c r="B69" s="48"/>
      <c r="C69" s="48"/>
      <c r="D69" s="48"/>
      <c r="E69" s="48"/>
      <c r="F69" s="49"/>
      <c r="G69" s="49"/>
    </row>
    <row r="70" spans="1:7" x14ac:dyDescent="0.25">
      <c r="A70" s="50"/>
      <c r="B70" s="51"/>
      <c r="C70" s="27"/>
      <c r="D70" s="52"/>
      <c r="E70" s="49"/>
      <c r="F70" s="49"/>
      <c r="G70" s="49"/>
    </row>
    <row r="71" spans="1:7" ht="13.5" customHeight="1" x14ac:dyDescent="0.25">
      <c r="A71" s="139"/>
      <c r="B71" s="140"/>
      <c r="C71" s="140"/>
      <c r="D71" s="140"/>
      <c r="E71" s="140"/>
      <c r="F71" s="140"/>
      <c r="G71" s="140"/>
    </row>
    <row r="72" spans="1:7" ht="4.5" customHeight="1" x14ac:dyDescent="0.25">
      <c r="A72" s="140"/>
      <c r="B72" s="140"/>
      <c r="C72" s="140"/>
      <c r="D72" s="140"/>
      <c r="E72" s="140"/>
      <c r="F72" s="140"/>
      <c r="G72" s="140"/>
    </row>
    <row r="73" spans="1:7" hidden="1" x14ac:dyDescent="0.25">
      <c r="A73" s="70"/>
      <c r="B73" s="70"/>
      <c r="C73" s="70"/>
      <c r="D73" s="70"/>
      <c r="E73" s="70"/>
      <c r="F73" s="70"/>
      <c r="G73" s="70"/>
    </row>
    <row r="74" spans="1:7" x14ac:dyDescent="0.25">
      <c r="A74" s="21" t="s">
        <v>105</v>
      </c>
      <c r="D74" s="22"/>
      <c r="E74" s="22"/>
      <c r="F74" s="22"/>
      <c r="G74" s="22"/>
    </row>
    <row r="75" spans="1:7" x14ac:dyDescent="0.25">
      <c r="A75" s="91" t="s">
        <v>165</v>
      </c>
      <c r="B75" s="92"/>
      <c r="C75" s="92"/>
      <c r="D75" s="92"/>
      <c r="E75" s="92"/>
      <c r="F75" s="92"/>
      <c r="G75" s="92"/>
    </row>
    <row r="76" spans="1:7" ht="9.75" customHeight="1" x14ac:dyDescent="0.25">
      <c r="A76" s="141" t="s">
        <v>166</v>
      </c>
      <c r="B76" s="142"/>
      <c r="C76" s="142"/>
      <c r="D76" s="142"/>
      <c r="E76" s="142"/>
      <c r="F76" s="142"/>
      <c r="G76" s="142"/>
    </row>
    <row r="77" spans="1:7" ht="15" hidden="1" customHeight="1" x14ac:dyDescent="0.25">
      <c r="A77" s="142"/>
      <c r="B77" s="142"/>
      <c r="C77" s="142"/>
      <c r="D77" s="142"/>
      <c r="E77" s="142"/>
      <c r="F77" s="142"/>
      <c r="G77" s="142"/>
    </row>
    <row r="78" spans="1:7" hidden="1" x14ac:dyDescent="0.25">
      <c r="A78" s="142"/>
      <c r="B78" s="142"/>
      <c r="C78" s="142"/>
      <c r="D78" s="142"/>
      <c r="E78" s="142"/>
      <c r="F78" s="142"/>
      <c r="G78" s="142"/>
    </row>
    <row r="79" spans="1:7" ht="8.25" customHeight="1" x14ac:dyDescent="0.25">
      <c r="A79" s="142"/>
      <c r="B79" s="142"/>
      <c r="C79" s="142"/>
      <c r="D79" s="142"/>
      <c r="E79" s="142"/>
      <c r="F79" s="142"/>
      <c r="G79" s="142"/>
    </row>
    <row r="80" spans="1:7" ht="20.25" customHeight="1" x14ac:dyDescent="0.25">
      <c r="A80" s="140"/>
      <c r="B80" s="140"/>
      <c r="C80" s="140"/>
      <c r="D80" s="140"/>
      <c r="E80" s="140"/>
      <c r="F80" s="140"/>
      <c r="G80" s="140"/>
    </row>
    <row r="81" spans="1:7" x14ac:dyDescent="0.25">
      <c r="A81" s="72"/>
      <c r="B81" s="72"/>
      <c r="C81" s="72"/>
      <c r="D81" s="72"/>
      <c r="E81" s="72"/>
      <c r="F81" s="72"/>
      <c r="G81" s="72"/>
    </row>
    <row r="82" spans="1:7" x14ac:dyDescent="0.25">
      <c r="A82" s="72"/>
      <c r="B82" s="72"/>
      <c r="C82" s="72"/>
      <c r="D82" s="72"/>
      <c r="E82" s="72"/>
      <c r="F82" s="72"/>
      <c r="G82" s="72"/>
    </row>
    <row r="83" spans="1:7" x14ac:dyDescent="0.25">
      <c r="A83" s="68"/>
      <c r="B83" s="68"/>
      <c r="C83" s="68"/>
      <c r="D83" s="68"/>
      <c r="E83" s="68"/>
      <c r="F83" s="68"/>
      <c r="G83" s="68"/>
    </row>
    <row r="84" spans="1:7" x14ac:dyDescent="0.25">
      <c r="A84" s="22" t="s">
        <v>75</v>
      </c>
      <c r="B84" s="53"/>
    </row>
    <row r="85" spans="1:7" x14ac:dyDescent="0.25">
      <c r="A85" s="22" t="s">
        <v>76</v>
      </c>
      <c r="B85" s="53"/>
      <c r="E85" s="22" t="s">
        <v>77</v>
      </c>
    </row>
    <row r="86" spans="1:7" x14ac:dyDescent="0.25">
      <c r="A86" s="22" t="s">
        <v>115</v>
      </c>
      <c r="B86" s="53"/>
    </row>
    <row r="87" spans="1:7" x14ac:dyDescent="0.25">
      <c r="A87" s="22"/>
      <c r="B87" s="53"/>
    </row>
    <row r="88" spans="1:7" x14ac:dyDescent="0.25">
      <c r="A88" s="19" t="s">
        <v>78</v>
      </c>
    </row>
    <row r="89" spans="1:7" x14ac:dyDescent="0.25">
      <c r="A89" s="19" t="s">
        <v>79</v>
      </c>
    </row>
    <row r="90" spans="1:7" x14ac:dyDescent="0.25">
      <c r="A90" s="19" t="s">
        <v>80</v>
      </c>
    </row>
    <row r="91" spans="1:7" x14ac:dyDescent="0.25">
      <c r="A91" s="19" t="s">
        <v>81</v>
      </c>
    </row>
    <row r="92" spans="1:7" x14ac:dyDescent="0.25">
      <c r="A92" s="19"/>
    </row>
  </sheetData>
  <mergeCells count="52">
    <mergeCell ref="A71:G72"/>
    <mergeCell ref="A7:H7"/>
    <mergeCell ref="A76:G80"/>
    <mergeCell ref="A75:G75"/>
    <mergeCell ref="A44:B44"/>
    <mergeCell ref="A45:B45"/>
    <mergeCell ref="A55:D55"/>
    <mergeCell ref="A54:D54"/>
    <mergeCell ref="A56:D56"/>
    <mergeCell ref="A63:D63"/>
    <mergeCell ref="A67:E67"/>
    <mergeCell ref="A46:B46"/>
    <mergeCell ref="A68:E68"/>
    <mergeCell ref="A43:B43"/>
    <mergeCell ref="A42:B42"/>
    <mergeCell ref="A47:B47"/>
    <mergeCell ref="A48:B48"/>
    <mergeCell ref="A49:B49"/>
    <mergeCell ref="A50:B50"/>
    <mergeCell ref="A57:D57"/>
    <mergeCell ref="A58:D58"/>
    <mergeCell ref="A59:D59"/>
    <mergeCell ref="A60:D60"/>
    <mergeCell ref="A61:D61"/>
    <mergeCell ref="A62:D62"/>
    <mergeCell ref="A14:B14"/>
    <mergeCell ref="A15:B15"/>
    <mergeCell ref="A17:B17"/>
    <mergeCell ref="A18:B18"/>
    <mergeCell ref="A20:B20"/>
    <mergeCell ref="G27:G28"/>
    <mergeCell ref="A26:B26"/>
    <mergeCell ref="A27:B28"/>
    <mergeCell ref="C27:C28"/>
    <mergeCell ref="D27:D28"/>
    <mergeCell ref="E27:E28"/>
    <mergeCell ref="A41:B41"/>
    <mergeCell ref="A4:B4"/>
    <mergeCell ref="A36:B36"/>
    <mergeCell ref="A38:B38"/>
    <mergeCell ref="A39:B39"/>
    <mergeCell ref="A40:B40"/>
    <mergeCell ref="A21:B21"/>
    <mergeCell ref="A23:B23"/>
    <mergeCell ref="A30:B30"/>
    <mergeCell ref="A32:B32"/>
    <mergeCell ref="A34:B34"/>
    <mergeCell ref="A8:B8"/>
    <mergeCell ref="A10:B10"/>
    <mergeCell ref="A11:H11"/>
    <mergeCell ref="A12:B12"/>
    <mergeCell ref="F27:F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2018-01-31T01:34:31Z</cp:lastPrinted>
  <dcterms:created xsi:type="dcterms:W3CDTF">2013-02-18T04:38:06Z</dcterms:created>
  <dcterms:modified xsi:type="dcterms:W3CDTF">2019-02-13T00:55:08Z</dcterms:modified>
</cp:coreProperties>
</file>