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G31" i="8" l="1"/>
  <c r="H56" i="8"/>
  <c r="H54" i="8"/>
  <c r="H55" i="8"/>
  <c r="G32" i="8"/>
  <c r="G44" i="8" l="1"/>
  <c r="G66" i="8"/>
  <c r="H46" i="8"/>
  <c r="H32" i="8"/>
  <c r="H50" i="8"/>
  <c r="H47" i="8"/>
  <c r="G41" i="8"/>
  <c r="G52" i="8" s="1"/>
  <c r="E52" i="8"/>
  <c r="F52" i="8"/>
  <c r="G12" i="8"/>
  <c r="H44" i="8"/>
  <c r="E46" i="8"/>
  <c r="G47" i="8"/>
  <c r="G8" i="8"/>
  <c r="G10" i="8"/>
  <c r="F8" i="8"/>
  <c r="F35" i="8"/>
  <c r="G35" i="8"/>
  <c r="G38" i="8"/>
  <c r="G39" i="8"/>
  <c r="G40" i="8"/>
  <c r="G37" i="8"/>
  <c r="E33" i="8"/>
  <c r="F32" i="8"/>
  <c r="F33" i="8"/>
  <c r="G33" i="8"/>
  <c r="F29" i="8"/>
  <c r="G29" i="8"/>
  <c r="E29" i="8"/>
  <c r="G27" i="8"/>
  <c r="G24" i="8"/>
  <c r="G21" i="8"/>
  <c r="G15" i="8"/>
  <c r="D53" i="8"/>
  <c r="E8" i="8"/>
  <c r="E35" i="8"/>
  <c r="E41" i="8"/>
  <c r="H35" i="8"/>
  <c r="C33" i="8"/>
  <c r="C32" i="8"/>
  <c r="C29" i="8"/>
  <c r="C28" i="8"/>
  <c r="C26" i="8"/>
  <c r="C25" i="8"/>
  <c r="C23" i="8"/>
  <c r="C22" i="8"/>
  <c r="C20" i="8"/>
  <c r="C19" i="8"/>
  <c r="C17" i="8"/>
  <c r="C16" i="8"/>
  <c r="C14" i="8"/>
  <c r="C13" i="8"/>
  <c r="C8" i="8"/>
  <c r="C10" i="8"/>
  <c r="G28" i="8"/>
  <c r="G26" i="8"/>
  <c r="G25" i="8"/>
  <c r="G23" i="8"/>
  <c r="G22" i="8"/>
  <c r="G20" i="8"/>
  <c r="G19" i="8"/>
  <c r="G17" i="8"/>
  <c r="G16" i="8"/>
  <c r="G14" i="8"/>
  <c r="G13" i="8"/>
  <c r="F28" i="8"/>
  <c r="E28" i="8"/>
  <c r="E32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F13" i="8"/>
  <c r="E14" i="8"/>
  <c r="H40" i="8"/>
  <c r="H39" i="8"/>
  <c r="H38" i="8"/>
  <c r="H37" i="8"/>
  <c r="D28" i="8"/>
  <c r="D26" i="8"/>
  <c r="D25" i="8"/>
  <c r="D23" i="8"/>
  <c r="D22" i="8"/>
  <c r="D20" i="8"/>
  <c r="D19" i="8"/>
  <c r="D17" i="8"/>
  <c r="D16" i="8"/>
  <c r="D14" i="8"/>
  <c r="D13" i="8"/>
  <c r="H48" i="8"/>
  <c r="H8" i="8"/>
  <c r="H43" i="8"/>
  <c r="H31" i="8"/>
  <c r="G9" i="8"/>
  <c r="F41" i="8"/>
  <c r="E13" i="8"/>
  <c r="F46" i="8"/>
  <c r="H33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C9" i="8"/>
  <c r="H53" i="8" l="1"/>
</calcChain>
</file>

<file path=xl/sharedStrings.xml><?xml version="1.0" encoding="utf-8"?>
<sst xmlns="http://schemas.openxmlformats.org/spreadsheetml/2006/main" count="186" uniqueCount="162">
  <si>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</si>
  <si>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</si>
  <si>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</si>
  <si>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</si>
  <si>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</si>
  <si>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</si>
  <si>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</si>
  <si>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</si>
  <si>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</si>
  <si>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</si>
  <si>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</si>
  <si>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</si>
  <si>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</si>
  <si>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</si>
  <si>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</si>
  <si>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</si>
  <si>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</si>
  <si>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</si>
  <si>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</si>
  <si>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</si>
  <si>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</si>
  <si>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</si>
  <si>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</si>
  <si>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</si>
  <si>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</si>
  <si>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</si>
  <si>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</si>
  <si>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</si>
  <si>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</si>
  <si>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</si>
  <si>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</si>
  <si>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</si>
  <si>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</si>
  <si>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</si>
  <si>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</si>
  <si>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</si>
  <si>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</si>
  <si>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</si>
  <si>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</si>
  <si>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</si>
  <si>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</si>
  <si>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</si>
  <si>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</si>
  <si>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</si>
  <si>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</si>
  <si>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</si>
  <si>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</si>
  <si>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</si>
  <si>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</si>
  <si>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</si>
  <si>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</si>
  <si>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</si>
  <si>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</si>
  <si>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</si>
  <si>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</si>
  <si>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</si>
  <si>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</si>
  <si>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</si>
  <si>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</si>
  <si>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</si>
  <si>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</si>
  <si>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</si>
  <si>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</si>
  <si>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</si>
  <si>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</si>
  <si>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</si>
  <si>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</si>
  <si>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</si>
  <si>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</si>
  <si>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</si>
  <si>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</si>
  <si>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</si>
  <si>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</si>
  <si>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</si>
  <si>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</si>
  <si>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</si>
  <si>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</si>
  <si>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</si>
  <si>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</si>
  <si>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</si>
  <si>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</si>
  <si>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</si>
  <si>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</si>
  <si>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</si>
  <si>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</si>
  <si>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</si>
  <si>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</si>
  <si>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</si>
  <si>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</si>
  <si>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</si>
  <si>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</si>
  <si>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</si>
  <si>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</si>
  <si>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</si>
  <si>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</si>
  <si>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</si>
  <si>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</si>
  <si>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</t>
  </si>
  <si>
    <t>ул. Льва Толстого, 25</t>
  </si>
  <si>
    <t>2-673-747</t>
  </si>
  <si>
    <t>№ 45 по ул.  Льва Толстого</t>
  </si>
  <si>
    <t>2 шт</t>
  </si>
  <si>
    <t>14 этажей</t>
  </si>
  <si>
    <t>1 подъезд</t>
  </si>
  <si>
    <t>2 лифта</t>
  </si>
  <si>
    <t>1 м/провод</t>
  </si>
  <si>
    <t xml:space="preserve">                                              01 июня 2008 г</t>
  </si>
  <si>
    <t>в.т.ч услуги по управлению, налоги</t>
  </si>
  <si>
    <t>ул. Тунгусская,8</t>
  </si>
  <si>
    <t>количество проживающих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</si>
  <si>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</si>
  <si>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</si>
  <si>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</si>
  <si>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</si>
  <si>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1.Капитальный ремонт</t>
  </si>
  <si>
    <t>2.Текущий ремонт коммуникаций, проходящих через нежилые помещения</t>
  </si>
  <si>
    <t>сумма, т.р.</t>
  </si>
  <si>
    <t>исполнитель</t>
  </si>
  <si>
    <t>Ресо-Гарантия</t>
  </si>
  <si>
    <t>в т.ч. На текущ. ремонт</t>
  </si>
  <si>
    <t>ООО "Территория"</t>
  </si>
  <si>
    <t>350 р. в мес</t>
  </si>
  <si>
    <t>в т.ч услуги по управлению, налоги</t>
  </si>
  <si>
    <t>4. Реклама в лифтах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</si>
  <si>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</si>
  <si>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</si>
  <si>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</si>
  <si>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</si>
  <si>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</si>
  <si>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</si>
  <si>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всего: 1898,50 кв.м</t>
  </si>
  <si>
    <t>3942,80 кв.м</t>
  </si>
  <si>
    <t>610,30 кв.м.</t>
  </si>
  <si>
    <t>105 чел.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</si>
  <si>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</si>
  <si>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</si>
  <si>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</si>
  <si>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</si>
  <si>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</si>
  <si>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сумма снижения в рублях</t>
  </si>
  <si>
    <t>Тех. обслуживание лифтов</t>
  </si>
  <si>
    <t xml:space="preserve">План по статье "текущий ремонт"на 2020 год. </t>
  </si>
  <si>
    <t>А.А.Тяптин</t>
  </si>
  <si>
    <t>Экономич. отдел - 220-50-87</t>
  </si>
  <si>
    <t>Аварийная замена розлива ЦО</t>
  </si>
  <si>
    <t>12 пм</t>
  </si>
  <si>
    <t>СтройЦентПрим</t>
  </si>
  <si>
    <t>Аварийная замена трубопровода ХГВС и СЦО</t>
  </si>
  <si>
    <t>261 пм</t>
  </si>
  <si>
    <t>Позитив Плюс</t>
  </si>
  <si>
    <t>Аварийная замена стояков ХГВС кв.59,65,71</t>
  </si>
  <si>
    <t>ООО " Стройцентрприм"</t>
  </si>
  <si>
    <t>ООО " Восток-Мегаполис"</t>
  </si>
  <si>
    <t>200р. В мес</t>
  </si>
  <si>
    <t>ИСП:</t>
  </si>
  <si>
    <t>Предложение Управляющей компании: Ремонт системы электроснабжения. Выполнение предложенных или иных работ, возможно за счет дополнительного сбора средств.</t>
  </si>
  <si>
    <t>Эл.энергия на содержание ОИ МКД</t>
  </si>
  <si>
    <t>Отведение сточных вод</t>
  </si>
  <si>
    <t>Итого по дому:</t>
  </si>
  <si>
    <t>Прочие работы и услуги:</t>
  </si>
  <si>
    <t>3.Интернет тпровайдер Ростелеком</t>
  </si>
  <si>
    <r>
      <t>ИСХ_№</t>
    </r>
    <r>
      <rPr>
        <b/>
        <u/>
        <sz val="9"/>
        <color theme="1"/>
        <rFont val="Calibri"/>
        <family val="2"/>
        <charset val="204"/>
        <scheme val="minor"/>
      </rPr>
      <t xml:space="preserve">   255/02  от  12.02.2020  год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</si>
</sst>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Border="1" applyAlignment="1">
      <alignment wrapText="1"/>
    </xf>
    <xf numFmtId="0" fontId="16" fillId="0" borderId="1" xfId="0" applyFont="1" applyBorder="1" applyAlignment="1"/>
    <xf numFmtId="0" fontId="16" fillId="0" borderId="1" xfId="0" applyFont="1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4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2" fontId="0" fillId="0" borderId="0" xfId="0" applyNumberFormat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left" wrapText="1"/>
    </xf>
    <xf numFmtId="2" fontId="4" fillId="0" borderId="0" xfId="0" applyNumberFormat="1" applyFont="1" applyAlignment="1">
      <alignment horizontal="center"/>
    </xf>
    <xf numFmtId="2" fontId="3" fillId="0" borderId="6" xfId="0" applyNumberFormat="1" applyFont="1" applyBorder="1" applyAlignment="1">
      <alignment horizontal="center" wrapText="1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0" xfId="0" applyNumberFormat="1"/>
    <xf numFmtId="2" fontId="9" fillId="0" borderId="1" xfId="0" applyNumberFormat="1" applyFont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2" xfId="0" applyFont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2" fontId="9" fillId="0" borderId="3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0" fontId="9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2" xfId="0" applyFont="1" applyBorder="1" applyAlignment="1">
      <alignment wrapText="1"/>
    </xf>
    <xf numFmtId="2" fontId="9" fillId="0" borderId="3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1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/>
    <xf numFmtId="0" fontId="9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2" borderId="1" xfId="0" applyFill="1" applyBorder="1" applyAlignment="1">
      <alignment wrapText="1"/>
    </xf>
    <xf numFmtId="0" fontId="3" fillId="0" borderId="7" xfId="0" applyFont="1" applyBorder="1" applyAlignment="1"/>
    <xf numFmtId="0" fontId="3" fillId="0" borderId="8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tabSelected="1" workbookViewId="0">
      <selection activeCell="E11" sqref="E11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128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11</v>
      </c>
      <c r="C3" s="23" t="s">
        <v>100</v>
      </c>
    </row>
    <row r="4" spans="1:4" ht="14.25" customHeight="1" x14ac:dyDescent="0.25">
      <c r="A4" s="21" t="s">
        <v>161</v>
      </c>
      <c r="C4" s="4"/>
    </row>
    <row r="5" spans="1:4" ht="15" customHeight="1" x14ac:dyDescent="0.25">
      <c r="A5" s="4" t="s">
        <v>9</v>
      </c>
      <c r="C5" s="4"/>
    </row>
    <row r="6" spans="1:4" s="22" customFormat="1" ht="12.75" customHeight="1" x14ac:dyDescent="0.25">
      <c r="A6" s="4" t="s">
        <v>53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10</v>
      </c>
      <c r="C8" s="26" t="s">
        <v>50</v>
      </c>
      <c r="D8" s="81"/>
    </row>
    <row r="9" spans="1:4" s="3" customFormat="1" ht="12" customHeight="1" x14ac:dyDescent="0.25">
      <c r="A9" s="12" t="s">
        <v>1</v>
      </c>
      <c r="B9" s="13" t="s">
        <v>12</v>
      </c>
      <c r="C9" s="123" t="s">
        <v>129</v>
      </c>
      <c r="D9" s="124"/>
    </row>
    <row r="10" spans="1:4" s="3" customFormat="1" ht="24" customHeight="1" x14ac:dyDescent="0.25">
      <c r="A10" s="12" t="s">
        <v>2</v>
      </c>
      <c r="B10" s="14" t="s">
        <v>13</v>
      </c>
      <c r="C10" s="118" t="s">
        <v>78</v>
      </c>
      <c r="D10" s="119"/>
    </row>
    <row r="11" spans="1:4" s="3" customFormat="1" ht="15" customHeight="1" x14ac:dyDescent="0.25">
      <c r="A11" s="12" t="s">
        <v>3</v>
      </c>
      <c r="B11" s="13" t="s">
        <v>14</v>
      </c>
      <c r="C11" s="123" t="s">
        <v>15</v>
      </c>
      <c r="D11" s="124"/>
    </row>
    <row r="12" spans="1:4" s="3" customFormat="1" ht="15" customHeight="1" x14ac:dyDescent="0.25">
      <c r="A12" s="52" t="s">
        <v>4</v>
      </c>
      <c r="B12" s="53" t="s">
        <v>81</v>
      </c>
      <c r="C12" s="49" t="s">
        <v>82</v>
      </c>
      <c r="D12" s="50" t="s">
        <v>83</v>
      </c>
    </row>
    <row r="13" spans="1:4" s="3" customFormat="1" ht="15" customHeight="1" x14ac:dyDescent="0.25">
      <c r="A13" s="54"/>
      <c r="B13" s="55"/>
      <c r="C13" s="49" t="s">
        <v>84</v>
      </c>
      <c r="D13" s="50" t="s">
        <v>85</v>
      </c>
    </row>
    <row r="14" spans="1:4" s="3" customFormat="1" ht="15" customHeight="1" x14ac:dyDescent="0.25">
      <c r="A14" s="54"/>
      <c r="B14" s="55"/>
      <c r="C14" s="49" t="s">
        <v>86</v>
      </c>
      <c r="D14" s="50" t="s">
        <v>87</v>
      </c>
    </row>
    <row r="15" spans="1:4" s="3" customFormat="1" ht="15" customHeight="1" x14ac:dyDescent="0.25">
      <c r="A15" s="54"/>
      <c r="B15" s="55"/>
      <c r="C15" s="49" t="s">
        <v>88</v>
      </c>
      <c r="D15" s="78" t="s">
        <v>90</v>
      </c>
    </row>
    <row r="16" spans="1:4" s="3" customFormat="1" ht="15" customHeight="1" x14ac:dyDescent="0.25">
      <c r="A16" s="54"/>
      <c r="B16" s="55"/>
      <c r="C16" s="49" t="s">
        <v>89</v>
      </c>
      <c r="D16" s="78" t="s">
        <v>83</v>
      </c>
    </row>
    <row r="17" spans="1:4" s="3" customFormat="1" ht="15" customHeight="1" x14ac:dyDescent="0.25">
      <c r="A17" s="54"/>
      <c r="B17" s="55"/>
      <c r="C17" s="49" t="s">
        <v>91</v>
      </c>
      <c r="D17" s="50" t="s">
        <v>92</v>
      </c>
    </row>
    <row r="18" spans="1:4" s="3" customFormat="1" ht="15" customHeight="1" x14ac:dyDescent="0.25">
      <c r="A18" s="56"/>
      <c r="B18" s="57"/>
      <c r="C18" s="49" t="s">
        <v>93</v>
      </c>
      <c r="D18" s="50" t="s">
        <v>94</v>
      </c>
    </row>
    <row r="19" spans="1:4" s="3" customFormat="1" ht="14.25" customHeight="1" x14ac:dyDescent="0.25">
      <c r="A19" s="12" t="s">
        <v>5</v>
      </c>
      <c r="B19" s="13" t="s">
        <v>16</v>
      </c>
      <c r="C19" s="125" t="s">
        <v>95</v>
      </c>
      <c r="D19" s="126"/>
    </row>
    <row r="20" spans="1:4" s="3" customFormat="1" ht="29.25" customHeight="1" x14ac:dyDescent="0.25">
      <c r="A20" s="12" t="s">
        <v>6</v>
      </c>
      <c r="B20" s="14" t="s">
        <v>17</v>
      </c>
      <c r="C20" s="127" t="s">
        <v>56</v>
      </c>
      <c r="D20" s="128"/>
    </row>
    <row r="21" spans="1:4" s="3" customFormat="1" ht="16.5" customHeight="1" x14ac:dyDescent="0.25">
      <c r="A21" s="12" t="s">
        <v>7</v>
      </c>
      <c r="B21" s="13" t="s">
        <v>18</v>
      </c>
      <c r="C21" s="118" t="s">
        <v>19</v>
      </c>
      <c r="D21" s="119"/>
    </row>
    <row r="22" spans="1:4" s="3" customFormat="1" ht="16.5" customHeight="1" x14ac:dyDescent="0.25">
      <c r="A22" s="24"/>
      <c r="B22" s="25"/>
      <c r="C22" s="24"/>
      <c r="D22" s="24"/>
    </row>
    <row r="23" spans="1:4" s="5" customFormat="1" ht="15.75" customHeight="1" x14ac:dyDescent="0.25">
      <c r="A23" s="8" t="s">
        <v>20</v>
      </c>
      <c r="B23" s="16"/>
      <c r="C23" s="16"/>
      <c r="D23" s="16"/>
    </row>
    <row r="24" spans="1:4" s="5" customFormat="1" ht="15.75" customHeight="1" x14ac:dyDescent="0.25">
      <c r="A24" s="15"/>
      <c r="B24" s="16"/>
      <c r="C24" s="16"/>
      <c r="D24" s="16"/>
    </row>
    <row r="25" spans="1:4" ht="21.75" customHeight="1" x14ac:dyDescent="0.25">
      <c r="A25" s="6"/>
      <c r="B25" s="17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20" t="s">
        <v>26</v>
      </c>
      <c r="B26" s="121"/>
      <c r="C26" s="121"/>
      <c r="D26" s="122"/>
    </row>
    <row r="27" spans="1:4" s="5" customFormat="1" ht="15" customHeight="1" x14ac:dyDescent="0.25">
      <c r="A27" s="28"/>
      <c r="B27" s="29"/>
      <c r="C27" s="29"/>
      <c r="D27" s="30"/>
    </row>
    <row r="28" spans="1:4" ht="13.5" customHeight="1" x14ac:dyDescent="0.25">
      <c r="A28" s="7">
        <v>1</v>
      </c>
      <c r="B28" s="6" t="s">
        <v>120</v>
      </c>
      <c r="C28" s="6" t="s">
        <v>24</v>
      </c>
      <c r="D28" s="6" t="s">
        <v>25</v>
      </c>
    </row>
    <row r="29" spans="1:4" x14ac:dyDescent="0.25">
      <c r="A29" s="19" t="s">
        <v>27</v>
      </c>
      <c r="B29" s="18"/>
      <c r="C29" s="18"/>
      <c r="D29" s="18"/>
    </row>
    <row r="30" spans="1:4" ht="12.75" customHeight="1" x14ac:dyDescent="0.25">
      <c r="A30" s="7">
        <v>1</v>
      </c>
      <c r="B30" s="6" t="s">
        <v>151</v>
      </c>
      <c r="C30" s="6" t="s">
        <v>98</v>
      </c>
      <c r="D30" s="6" t="s">
        <v>99</v>
      </c>
    </row>
    <row r="31" spans="1:4" x14ac:dyDescent="0.25">
      <c r="A31" s="19" t="s">
        <v>42</v>
      </c>
      <c r="B31" s="18"/>
      <c r="C31" s="18"/>
      <c r="D31" s="18"/>
    </row>
    <row r="32" spans="1:4" ht="13.5" customHeight="1" x14ac:dyDescent="0.25">
      <c r="A32" s="19" t="s">
        <v>43</v>
      </c>
      <c r="B32" s="18"/>
      <c r="C32" s="18"/>
      <c r="D32" s="18"/>
    </row>
    <row r="33" spans="1:4" ht="12" customHeight="1" x14ac:dyDescent="0.25">
      <c r="A33" s="7">
        <v>1</v>
      </c>
      <c r="B33" s="6" t="s">
        <v>152</v>
      </c>
      <c r="C33" s="6" t="s">
        <v>108</v>
      </c>
      <c r="D33" s="6" t="s">
        <v>28</v>
      </c>
    </row>
    <row r="34" spans="1:4" x14ac:dyDescent="0.25">
      <c r="A34" s="19" t="s">
        <v>29</v>
      </c>
      <c r="B34" s="18"/>
      <c r="C34" s="18"/>
      <c r="D34" s="18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9" t="s">
        <v>32</v>
      </c>
      <c r="B36" s="18"/>
      <c r="C36" s="18"/>
      <c r="D36" s="18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51</v>
      </c>
      <c r="B39" s="18"/>
      <c r="C39" s="18"/>
      <c r="D39" s="18"/>
    </row>
    <row r="40" spans="1:4" x14ac:dyDescent="0.25">
      <c r="A40" s="7">
        <v>1</v>
      </c>
      <c r="B40" s="6" t="s">
        <v>34</v>
      </c>
      <c r="C40" s="117">
        <v>1995</v>
      </c>
      <c r="D40" s="117"/>
    </row>
    <row r="41" spans="1:4" x14ac:dyDescent="0.25">
      <c r="A41" s="7">
        <v>2</v>
      </c>
      <c r="B41" s="6" t="s">
        <v>36</v>
      </c>
      <c r="C41" s="117" t="s">
        <v>102</v>
      </c>
      <c r="D41" s="117"/>
    </row>
    <row r="42" spans="1:4" ht="15" customHeight="1" x14ac:dyDescent="0.25">
      <c r="A42" s="7">
        <v>3</v>
      </c>
      <c r="B42" s="6" t="s">
        <v>37</v>
      </c>
      <c r="C42" s="117" t="s">
        <v>103</v>
      </c>
      <c r="D42" s="117"/>
    </row>
    <row r="43" spans="1:4" x14ac:dyDescent="0.25">
      <c r="A43" s="7">
        <v>4</v>
      </c>
      <c r="B43" s="6" t="s">
        <v>35</v>
      </c>
      <c r="C43" s="117" t="s">
        <v>104</v>
      </c>
      <c r="D43" s="117"/>
    </row>
    <row r="44" spans="1:4" x14ac:dyDescent="0.25">
      <c r="A44" s="7">
        <v>5</v>
      </c>
      <c r="B44" s="6" t="s">
        <v>38</v>
      </c>
      <c r="C44" s="117" t="s">
        <v>105</v>
      </c>
      <c r="D44" s="117"/>
    </row>
    <row r="45" spans="1:4" x14ac:dyDescent="0.25">
      <c r="A45" s="7">
        <v>6</v>
      </c>
      <c r="B45" s="6" t="s">
        <v>39</v>
      </c>
      <c r="C45" s="117" t="s">
        <v>131</v>
      </c>
      <c r="D45" s="117"/>
    </row>
    <row r="46" spans="1:4" ht="15" customHeight="1" x14ac:dyDescent="0.25">
      <c r="A46" s="7">
        <v>7</v>
      </c>
      <c r="B46" s="6" t="s">
        <v>40</v>
      </c>
      <c r="C46" s="117" t="s">
        <v>132</v>
      </c>
      <c r="D46" s="117"/>
    </row>
    <row r="47" spans="1:4" x14ac:dyDescent="0.25">
      <c r="A47" s="7">
        <v>8</v>
      </c>
      <c r="B47" s="6" t="s">
        <v>41</v>
      </c>
      <c r="C47" s="117" t="s">
        <v>130</v>
      </c>
      <c r="D47" s="117"/>
    </row>
    <row r="48" spans="1:4" x14ac:dyDescent="0.25">
      <c r="A48" s="7">
        <v>9</v>
      </c>
      <c r="B48" s="6" t="s">
        <v>109</v>
      </c>
      <c r="C48" s="129" t="s">
        <v>133</v>
      </c>
      <c r="D48" s="130"/>
    </row>
    <row r="49" spans="1:4" x14ac:dyDescent="0.25">
      <c r="A49" s="7">
        <v>10</v>
      </c>
      <c r="B49" s="67" t="s">
        <v>80</v>
      </c>
      <c r="C49" s="68" t="s">
        <v>106</v>
      </c>
      <c r="D49" s="68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9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69" zoomScale="130" zoomScaleNormal="130" workbookViewId="0">
      <selection sqref="A1:H90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85546875" style="96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2.42578125" customWidth="1"/>
  </cols>
  <sheetData>
    <row r="1" spans="1:8" x14ac:dyDescent="0.25">
      <c r="A1" s="4" t="s">
        <v>110</v>
      </c>
      <c r="B1"/>
      <c r="C1" s="87"/>
      <c r="D1" s="40"/>
    </row>
    <row r="2" spans="1:8" ht="13.5" customHeight="1" x14ac:dyDescent="0.25">
      <c r="A2" s="4" t="s">
        <v>134</v>
      </c>
      <c r="B2"/>
      <c r="C2" s="87"/>
      <c r="D2" s="40"/>
    </row>
    <row r="3" spans="1:8" ht="56.25" customHeight="1" x14ac:dyDescent="0.25">
      <c r="A3" s="159" t="s">
        <v>61</v>
      </c>
      <c r="B3" s="137"/>
      <c r="C3" s="88" t="s">
        <v>62</v>
      </c>
      <c r="D3" s="31" t="s">
        <v>63</v>
      </c>
      <c r="E3" s="31" t="s">
        <v>64</v>
      </c>
      <c r="F3" s="31" t="s">
        <v>65</v>
      </c>
      <c r="G3" s="41" t="s">
        <v>66</v>
      </c>
      <c r="H3" s="31" t="s">
        <v>67</v>
      </c>
    </row>
    <row r="4" spans="1:8" ht="27" customHeight="1" x14ac:dyDescent="0.25">
      <c r="A4" s="161" t="s">
        <v>135</v>
      </c>
      <c r="B4" s="162"/>
      <c r="C4" s="88"/>
      <c r="D4" s="31">
        <v>-158.76</v>
      </c>
      <c r="E4" s="31"/>
      <c r="F4" s="31"/>
      <c r="G4" s="41"/>
      <c r="H4" s="31"/>
    </row>
    <row r="5" spans="1:8" ht="18" customHeight="1" x14ac:dyDescent="0.25">
      <c r="A5" s="69" t="s">
        <v>111</v>
      </c>
      <c r="B5" s="70"/>
      <c r="C5" s="88"/>
      <c r="D5" s="31">
        <v>114.02</v>
      </c>
      <c r="E5" s="31"/>
      <c r="F5" s="31"/>
      <c r="G5" s="41"/>
      <c r="H5" s="31"/>
    </row>
    <row r="6" spans="1:8" ht="18" customHeight="1" x14ac:dyDescent="0.25">
      <c r="A6" s="69" t="s">
        <v>112</v>
      </c>
      <c r="B6" s="70"/>
      <c r="C6" s="88"/>
      <c r="D6" s="31">
        <v>-272.77</v>
      </c>
      <c r="E6" s="31"/>
      <c r="F6" s="31"/>
      <c r="G6" s="41"/>
      <c r="H6" s="31"/>
    </row>
    <row r="7" spans="1:8" ht="18" customHeight="1" x14ac:dyDescent="0.25">
      <c r="A7" s="160" t="s">
        <v>136</v>
      </c>
      <c r="B7" s="139"/>
      <c r="C7" s="139"/>
      <c r="D7" s="139"/>
      <c r="E7" s="139"/>
      <c r="F7" s="139"/>
      <c r="G7" s="139"/>
      <c r="H7" s="140"/>
    </row>
    <row r="8" spans="1:8" ht="17.25" customHeight="1" x14ac:dyDescent="0.25">
      <c r="A8" s="159" t="s">
        <v>68</v>
      </c>
      <c r="B8" s="143"/>
      <c r="C8" s="89">
        <f>C12+C15+C18+C21+C24+C27</f>
        <v>21.490000000000002</v>
      </c>
      <c r="D8" s="116">
        <v>-269.88</v>
      </c>
      <c r="E8" s="34">
        <f>E12+E15+E18+E21+E24+E27</f>
        <v>1014.31</v>
      </c>
      <c r="F8" s="90">
        <f>F12+F15+F18+F21+F24+F27</f>
        <v>934.6</v>
      </c>
      <c r="G8" s="90">
        <f>G12+G15+G18+G21+G24+G27</f>
        <v>934.59</v>
      </c>
      <c r="H8" s="90">
        <f>F8-E8+D8</f>
        <v>-349.58999999999992</v>
      </c>
    </row>
    <row r="9" spans="1:8" x14ac:dyDescent="0.25">
      <c r="A9" s="42" t="s">
        <v>69</v>
      </c>
      <c r="B9" s="43"/>
      <c r="C9" s="77">
        <f>C8-C10</f>
        <v>19.341000000000001</v>
      </c>
      <c r="D9" s="7">
        <v>-245.85</v>
      </c>
      <c r="E9" s="77">
        <f>E8-E10</f>
        <v>912.87899999999991</v>
      </c>
      <c r="F9" s="77">
        <f>F8-F10</f>
        <v>841.14</v>
      </c>
      <c r="G9" s="7">
        <f>G8-G10</f>
        <v>841.13100000000009</v>
      </c>
      <c r="H9" s="77">
        <f t="shared" ref="H9:H10" si="0">F9-E9+D9</f>
        <v>-317.58899999999994</v>
      </c>
    </row>
    <row r="10" spans="1:8" x14ac:dyDescent="0.25">
      <c r="A10" s="144" t="s">
        <v>70</v>
      </c>
      <c r="B10" s="139"/>
      <c r="C10" s="77">
        <f>C8*10%</f>
        <v>2.1490000000000005</v>
      </c>
      <c r="D10" s="7">
        <v>-26.99</v>
      </c>
      <c r="E10" s="77">
        <f>E8*10%</f>
        <v>101.431</v>
      </c>
      <c r="F10" s="77">
        <f>F8*10%</f>
        <v>93.460000000000008</v>
      </c>
      <c r="G10" s="77">
        <f>G8*10%</f>
        <v>93.459000000000003</v>
      </c>
      <c r="H10" s="77">
        <f t="shared" si="0"/>
        <v>-34.960999999999984</v>
      </c>
    </row>
    <row r="11" spans="1:8" ht="12.75" customHeight="1" x14ac:dyDescent="0.25">
      <c r="A11" s="160" t="s">
        <v>71</v>
      </c>
      <c r="B11" s="142"/>
      <c r="C11" s="142"/>
      <c r="D11" s="142"/>
      <c r="E11" s="142"/>
      <c r="F11" s="142"/>
      <c r="G11" s="142"/>
      <c r="H11" s="143"/>
    </row>
    <row r="12" spans="1:8" x14ac:dyDescent="0.25">
      <c r="A12" s="156" t="s">
        <v>54</v>
      </c>
      <c r="B12" s="158"/>
      <c r="C12" s="89">
        <v>5.75</v>
      </c>
      <c r="D12" s="76">
        <v>-74.23</v>
      </c>
      <c r="E12" s="32">
        <v>271.66000000000003</v>
      </c>
      <c r="F12" s="76">
        <v>250.4</v>
      </c>
      <c r="G12" s="76">
        <f>F12</f>
        <v>250.4</v>
      </c>
      <c r="H12" s="77">
        <f t="shared" ref="H12:H29" si="1">F12-E12+D12</f>
        <v>-95.490000000000023</v>
      </c>
    </row>
    <row r="13" spans="1:8" x14ac:dyDescent="0.25">
      <c r="A13" s="42" t="s">
        <v>69</v>
      </c>
      <c r="B13" s="43"/>
      <c r="C13" s="77">
        <f>C12-C14</f>
        <v>5.1749999999999998</v>
      </c>
      <c r="D13" s="77">
        <f>D12-D14</f>
        <v>-66.807000000000002</v>
      </c>
      <c r="E13" s="77">
        <f>E12-E14</f>
        <v>244.49400000000003</v>
      </c>
      <c r="F13" s="77">
        <f>F12-F14</f>
        <v>225.36</v>
      </c>
      <c r="G13" s="77">
        <f>G12-G14</f>
        <v>225.36</v>
      </c>
      <c r="H13" s="77">
        <f t="shared" si="1"/>
        <v>-85.941000000000017</v>
      </c>
    </row>
    <row r="14" spans="1:8" x14ac:dyDescent="0.25">
      <c r="A14" s="144" t="s">
        <v>70</v>
      </c>
      <c r="B14" s="139"/>
      <c r="C14" s="77">
        <f>C12*10%</f>
        <v>0.57500000000000007</v>
      </c>
      <c r="D14" s="77">
        <f>D12*10%</f>
        <v>-7.4230000000000009</v>
      </c>
      <c r="E14" s="77">
        <f>E12*10%</f>
        <v>27.166000000000004</v>
      </c>
      <c r="F14" s="77">
        <f>F12*10%</f>
        <v>25.040000000000003</v>
      </c>
      <c r="G14" s="77">
        <f>G12*10%</f>
        <v>25.040000000000003</v>
      </c>
      <c r="H14" s="77">
        <f t="shared" si="1"/>
        <v>-9.549000000000003</v>
      </c>
    </row>
    <row r="15" spans="1:8" ht="23.25" customHeight="1" x14ac:dyDescent="0.25">
      <c r="A15" s="156" t="s">
        <v>44</v>
      </c>
      <c r="B15" s="158"/>
      <c r="C15" s="89">
        <v>3.51</v>
      </c>
      <c r="D15" s="76">
        <v>-45</v>
      </c>
      <c r="E15" s="32">
        <v>165.83</v>
      </c>
      <c r="F15" s="32">
        <v>155.63</v>
      </c>
      <c r="G15" s="32">
        <f>F15</f>
        <v>155.63</v>
      </c>
      <c r="H15" s="77">
        <f t="shared" si="1"/>
        <v>-55.200000000000017</v>
      </c>
    </row>
    <row r="16" spans="1:8" x14ac:dyDescent="0.25">
      <c r="A16" s="42" t="s">
        <v>69</v>
      </c>
      <c r="B16" s="43"/>
      <c r="C16" s="77">
        <f>C15-C17</f>
        <v>3.1589999999999998</v>
      </c>
      <c r="D16" s="77">
        <f>D15-D17</f>
        <v>-40.5</v>
      </c>
      <c r="E16" s="77">
        <f>E15-E17</f>
        <v>149.24700000000001</v>
      </c>
      <c r="F16" s="77">
        <f>F15-F17</f>
        <v>140.06700000000001</v>
      </c>
      <c r="G16" s="77">
        <f>G15-G17</f>
        <v>140.06700000000001</v>
      </c>
      <c r="H16" s="77">
        <f t="shared" si="1"/>
        <v>-49.680000000000007</v>
      </c>
    </row>
    <row r="17" spans="1:10" ht="15" customHeight="1" x14ac:dyDescent="0.25">
      <c r="A17" s="144" t="s">
        <v>70</v>
      </c>
      <c r="B17" s="139"/>
      <c r="C17" s="77">
        <f>C15*10%</f>
        <v>0.35099999999999998</v>
      </c>
      <c r="D17" s="77">
        <f>D15*10%</f>
        <v>-4.5</v>
      </c>
      <c r="E17" s="77">
        <f>E15*10%</f>
        <v>16.583000000000002</v>
      </c>
      <c r="F17" s="77">
        <f>F15*10%</f>
        <v>15.563000000000001</v>
      </c>
      <c r="G17" s="77">
        <f>G15*10%</f>
        <v>15.563000000000001</v>
      </c>
      <c r="H17" s="77">
        <f t="shared" si="1"/>
        <v>-5.5200000000000014</v>
      </c>
    </row>
    <row r="18" spans="1:10" ht="15" customHeight="1" x14ac:dyDescent="0.25">
      <c r="A18" s="156" t="s">
        <v>55</v>
      </c>
      <c r="B18" s="158"/>
      <c r="C18" s="88">
        <v>2.41</v>
      </c>
      <c r="D18" s="76">
        <v>-30.85</v>
      </c>
      <c r="E18" s="32">
        <v>113.87</v>
      </c>
      <c r="F18" s="32">
        <v>104.98</v>
      </c>
      <c r="G18" s="32">
        <v>104.97</v>
      </c>
      <c r="H18" s="77">
        <f t="shared" si="1"/>
        <v>-39.74</v>
      </c>
    </row>
    <row r="19" spans="1:10" ht="13.5" customHeight="1" x14ac:dyDescent="0.25">
      <c r="A19" s="42" t="s">
        <v>69</v>
      </c>
      <c r="B19" s="43"/>
      <c r="C19" s="77">
        <f>C18-C20</f>
        <v>2.169</v>
      </c>
      <c r="D19" s="77">
        <f>D18-D20</f>
        <v>-27.765000000000001</v>
      </c>
      <c r="E19" s="77">
        <f>E18-E20</f>
        <v>102.483</v>
      </c>
      <c r="F19" s="77">
        <f>F18-F20</f>
        <v>94.481999999999999</v>
      </c>
      <c r="G19" s="77">
        <f>G18-G20</f>
        <v>94.472999999999999</v>
      </c>
      <c r="H19" s="77">
        <f t="shared" si="1"/>
        <v>-35.766000000000005</v>
      </c>
    </row>
    <row r="20" spans="1:10" ht="12.75" customHeight="1" x14ac:dyDescent="0.25">
      <c r="A20" s="144" t="s">
        <v>70</v>
      </c>
      <c r="B20" s="139"/>
      <c r="C20" s="77">
        <f>C18*10%</f>
        <v>0.24100000000000002</v>
      </c>
      <c r="D20" s="77">
        <f>D18*10%</f>
        <v>-3.0850000000000004</v>
      </c>
      <c r="E20" s="77">
        <f>E18*10%</f>
        <v>11.387</v>
      </c>
      <c r="F20" s="77">
        <f>F18*10%</f>
        <v>10.498000000000001</v>
      </c>
      <c r="G20" s="77">
        <f>G18*10%</f>
        <v>10.497</v>
      </c>
      <c r="H20" s="77">
        <f t="shared" si="1"/>
        <v>-3.9739999999999998</v>
      </c>
    </row>
    <row r="21" spans="1:10" x14ac:dyDescent="0.25">
      <c r="A21" s="156" t="s">
        <v>79</v>
      </c>
      <c r="B21" s="157"/>
      <c r="C21" s="90">
        <v>1.1299999999999999</v>
      </c>
      <c r="D21" s="77">
        <v>-14.5</v>
      </c>
      <c r="E21" s="7">
        <v>53.38</v>
      </c>
      <c r="F21" s="7">
        <v>49.21</v>
      </c>
      <c r="G21" s="7">
        <f>F21</f>
        <v>49.21</v>
      </c>
      <c r="H21" s="77">
        <f t="shared" si="1"/>
        <v>-18.670000000000002</v>
      </c>
    </row>
    <row r="22" spans="1:10" ht="14.25" customHeight="1" x14ac:dyDescent="0.25">
      <c r="A22" s="42" t="s">
        <v>69</v>
      </c>
      <c r="B22" s="43"/>
      <c r="C22" s="77">
        <f>C21-C23</f>
        <v>1.0169999999999999</v>
      </c>
      <c r="D22" s="77">
        <f>D21-D23</f>
        <v>-13.05</v>
      </c>
      <c r="E22" s="77">
        <f>E21-E23</f>
        <v>48.042000000000002</v>
      </c>
      <c r="F22" s="77">
        <f>F21-F23</f>
        <v>44.289000000000001</v>
      </c>
      <c r="G22" s="77">
        <f>G21-G23</f>
        <v>44.289000000000001</v>
      </c>
      <c r="H22" s="77">
        <f t="shared" si="1"/>
        <v>-16.803000000000001</v>
      </c>
    </row>
    <row r="23" spans="1:10" ht="14.25" customHeight="1" x14ac:dyDescent="0.25">
      <c r="A23" s="144" t="s">
        <v>70</v>
      </c>
      <c r="B23" s="145"/>
      <c r="C23" s="77">
        <f>C21*10%</f>
        <v>0.11299999999999999</v>
      </c>
      <c r="D23" s="77">
        <f>D21*10%</f>
        <v>-1.4500000000000002</v>
      </c>
      <c r="E23" s="77">
        <f>E21*10%</f>
        <v>5.338000000000001</v>
      </c>
      <c r="F23" s="77">
        <f>F21*10%</f>
        <v>4.9210000000000003</v>
      </c>
      <c r="G23" s="77">
        <f>G21*10%</f>
        <v>4.9210000000000003</v>
      </c>
      <c r="H23" s="77">
        <f t="shared" si="1"/>
        <v>-1.8670000000000009</v>
      </c>
    </row>
    <row r="24" spans="1:10" ht="14.25" customHeight="1" x14ac:dyDescent="0.25">
      <c r="A24" s="10" t="s">
        <v>45</v>
      </c>
      <c r="B24" s="44"/>
      <c r="C24" s="90">
        <v>4.43</v>
      </c>
      <c r="D24" s="77">
        <v>-50.45</v>
      </c>
      <c r="E24" s="7">
        <v>209.32</v>
      </c>
      <c r="F24" s="77">
        <v>190</v>
      </c>
      <c r="G24" s="77">
        <f>F24</f>
        <v>190</v>
      </c>
      <c r="H24" s="77">
        <f t="shared" si="1"/>
        <v>-69.77</v>
      </c>
    </row>
    <row r="25" spans="1:10" ht="14.25" customHeight="1" x14ac:dyDescent="0.25">
      <c r="A25" s="42" t="s">
        <v>69</v>
      </c>
      <c r="B25" s="43"/>
      <c r="C25" s="77">
        <f>C24-C26</f>
        <v>3.9869999999999997</v>
      </c>
      <c r="D25" s="77">
        <f>D24-D26</f>
        <v>-45.405000000000001</v>
      </c>
      <c r="E25" s="77">
        <f>E24-E26</f>
        <v>188.38799999999998</v>
      </c>
      <c r="F25" s="77">
        <f>F24-F26</f>
        <v>171</v>
      </c>
      <c r="G25" s="77">
        <f>G24-G26</f>
        <v>171</v>
      </c>
      <c r="H25" s="77">
        <f t="shared" si="1"/>
        <v>-62.792999999999978</v>
      </c>
    </row>
    <row r="26" spans="1:10" x14ac:dyDescent="0.25">
      <c r="A26" s="144" t="s">
        <v>70</v>
      </c>
      <c r="B26" s="139"/>
      <c r="C26" s="77">
        <f>C24*10%</f>
        <v>0.443</v>
      </c>
      <c r="D26" s="77">
        <f>D24*10%</f>
        <v>-5.0450000000000008</v>
      </c>
      <c r="E26" s="77">
        <f>E24*10%</f>
        <v>20.932000000000002</v>
      </c>
      <c r="F26" s="77">
        <f>F24*10%</f>
        <v>19</v>
      </c>
      <c r="G26" s="77">
        <f>G24*10%</f>
        <v>19</v>
      </c>
      <c r="H26" s="77">
        <f t="shared" si="1"/>
        <v>-6.977000000000003</v>
      </c>
    </row>
    <row r="27" spans="1:10" ht="14.25" customHeight="1" x14ac:dyDescent="0.25">
      <c r="A27" s="163" t="s">
        <v>46</v>
      </c>
      <c r="B27" s="164"/>
      <c r="C27" s="91">
        <v>4.26</v>
      </c>
      <c r="D27" s="79">
        <v>-54.85</v>
      </c>
      <c r="E27" s="80">
        <v>200.25</v>
      </c>
      <c r="F27" s="80">
        <v>184.38</v>
      </c>
      <c r="G27" s="80">
        <f>F27</f>
        <v>184.38</v>
      </c>
      <c r="H27" s="77">
        <f t="shared" si="1"/>
        <v>-70.72</v>
      </c>
    </row>
    <row r="28" spans="1:10" x14ac:dyDescent="0.25">
      <c r="A28" s="42" t="s">
        <v>69</v>
      </c>
      <c r="B28" s="43"/>
      <c r="C28" s="77">
        <f>C27-C29</f>
        <v>3.8339999999999996</v>
      </c>
      <c r="D28" s="77">
        <f>D27-D29</f>
        <v>-49.36</v>
      </c>
      <c r="E28" s="77">
        <f>E27-E29</f>
        <v>180.22499999999999</v>
      </c>
      <c r="F28" s="77">
        <f>F27-F29</f>
        <v>165.94200000000001</v>
      </c>
      <c r="G28" s="77">
        <f>G27-G29</f>
        <v>165.94200000000001</v>
      </c>
      <c r="H28" s="77">
        <f t="shared" si="1"/>
        <v>-63.642999999999986</v>
      </c>
    </row>
    <row r="29" spans="1:10" ht="12.75" customHeight="1" x14ac:dyDescent="0.25">
      <c r="A29" s="144" t="s">
        <v>70</v>
      </c>
      <c r="B29" s="139"/>
      <c r="C29" s="77">
        <f>C27*10%</f>
        <v>0.42599999999999999</v>
      </c>
      <c r="D29" s="77">
        <v>-5.49</v>
      </c>
      <c r="E29" s="77">
        <f>E27*10%</f>
        <v>20.025000000000002</v>
      </c>
      <c r="F29" s="77">
        <f t="shared" ref="F29:G29" si="2">F27*10%</f>
        <v>18.437999999999999</v>
      </c>
      <c r="G29" s="77">
        <f t="shared" si="2"/>
        <v>18.437999999999999</v>
      </c>
      <c r="H29" s="77">
        <f t="shared" si="1"/>
        <v>-7.0770000000000035</v>
      </c>
    </row>
    <row r="30" spans="1:10" ht="12.75" customHeight="1" x14ac:dyDescent="0.25">
      <c r="A30" s="144"/>
      <c r="B30" s="140"/>
      <c r="C30" s="77"/>
      <c r="D30" s="7"/>
      <c r="E30" s="7"/>
      <c r="F30" s="7"/>
      <c r="G30" s="7"/>
      <c r="H30" s="7"/>
    </row>
    <row r="31" spans="1:10" ht="14.25" customHeight="1" x14ac:dyDescent="0.25">
      <c r="A31" s="159" t="s">
        <v>47</v>
      </c>
      <c r="B31" s="137"/>
      <c r="C31" s="90">
        <v>7.93</v>
      </c>
      <c r="D31" s="34">
        <v>98.22</v>
      </c>
      <c r="E31" s="34">
        <v>374.68</v>
      </c>
      <c r="F31" s="72">
        <v>345.44</v>
      </c>
      <c r="G31" s="90">
        <f>G32+G33</f>
        <v>911.51400000000001</v>
      </c>
      <c r="H31" s="77">
        <f>F31-E31+D31+F31-G31</f>
        <v>-497.09400000000005</v>
      </c>
    </row>
    <row r="32" spans="1:10" ht="14.25" customHeight="1" x14ac:dyDescent="0.25">
      <c r="A32" s="61" t="s">
        <v>72</v>
      </c>
      <c r="B32" s="62"/>
      <c r="C32" s="77">
        <f>C31-C33</f>
        <v>7.1369999999999996</v>
      </c>
      <c r="D32" s="34">
        <v>101.16</v>
      </c>
      <c r="E32" s="77">
        <f>E31-E33</f>
        <v>337.21199999999999</v>
      </c>
      <c r="F32" s="77">
        <f>F31-F33</f>
        <v>310.89600000000002</v>
      </c>
      <c r="G32" s="112">
        <f>G66</f>
        <v>876.97</v>
      </c>
      <c r="H32" s="77">
        <f t="shared" ref="H32:H33" si="3">F32-E32+D32+F32-G32</f>
        <v>-491.23</v>
      </c>
      <c r="J32" s="114"/>
    </row>
    <row r="33" spans="1:10" ht="12.75" customHeight="1" x14ac:dyDescent="0.25">
      <c r="A33" s="144" t="s">
        <v>70</v>
      </c>
      <c r="B33" s="139"/>
      <c r="C33" s="77">
        <f>C31*10%</f>
        <v>0.79300000000000004</v>
      </c>
      <c r="D33" s="7">
        <v>-2.93</v>
      </c>
      <c r="E33" s="77">
        <f>E31*10%</f>
        <v>37.468000000000004</v>
      </c>
      <c r="F33" s="77">
        <f>F31*10%</f>
        <v>34.544000000000004</v>
      </c>
      <c r="G33" s="77">
        <f>F33</f>
        <v>34.544000000000004</v>
      </c>
      <c r="H33" s="77">
        <f t="shared" si="3"/>
        <v>-5.8539999999999992</v>
      </c>
    </row>
    <row r="34" spans="1:10" ht="12.75" customHeight="1" x14ac:dyDescent="0.25">
      <c r="A34" s="144"/>
      <c r="B34" s="140"/>
      <c r="C34" s="77"/>
      <c r="D34" s="7"/>
      <c r="E34" s="7"/>
      <c r="F34" s="7"/>
      <c r="G34" s="7"/>
      <c r="H34" s="7"/>
    </row>
    <row r="35" spans="1:10" ht="12.75" customHeight="1" x14ac:dyDescent="0.25">
      <c r="A35" s="154" t="s">
        <v>124</v>
      </c>
      <c r="B35" s="169"/>
      <c r="C35" s="90"/>
      <c r="D35" s="34">
        <v>-23.77</v>
      </c>
      <c r="E35" s="34">
        <f>E37+E38+E39+E40</f>
        <v>158.82999999999998</v>
      </c>
      <c r="F35" s="34">
        <f>F37+F38+F39+F40</f>
        <v>145.03</v>
      </c>
      <c r="G35" s="34">
        <f>F35</f>
        <v>145.03</v>
      </c>
      <c r="H35" s="34">
        <f>F35-E35+D35+F35-G35</f>
        <v>-37.569999999999979</v>
      </c>
    </row>
    <row r="36" spans="1:10" ht="12.75" customHeight="1" x14ac:dyDescent="0.25">
      <c r="A36" s="152" t="s">
        <v>125</v>
      </c>
      <c r="B36" s="153"/>
      <c r="C36" s="77"/>
      <c r="D36" s="7"/>
      <c r="E36" s="7"/>
      <c r="F36" s="7"/>
      <c r="G36" s="7"/>
      <c r="H36" s="7"/>
    </row>
    <row r="37" spans="1:10" ht="12.75" customHeight="1" x14ac:dyDescent="0.25">
      <c r="A37" s="152" t="s">
        <v>126</v>
      </c>
      <c r="B37" s="153"/>
      <c r="C37" s="77"/>
      <c r="D37" s="34">
        <v>-0.93</v>
      </c>
      <c r="E37" s="7">
        <v>6.18</v>
      </c>
      <c r="F37" s="7">
        <v>5.64</v>
      </c>
      <c r="G37" s="7">
        <f>F37</f>
        <v>5.64</v>
      </c>
      <c r="H37" s="7">
        <f t="shared" ref="H37:H40" si="4">F37-E37+D37+F37-G37</f>
        <v>-1.4699999999999998</v>
      </c>
    </row>
    <row r="38" spans="1:10" ht="12.75" customHeight="1" x14ac:dyDescent="0.25">
      <c r="A38" s="152" t="s">
        <v>127</v>
      </c>
      <c r="B38" s="153"/>
      <c r="C38" s="77"/>
      <c r="D38" s="34">
        <v>-4.6900000000000004</v>
      </c>
      <c r="E38" s="7">
        <v>31.82</v>
      </c>
      <c r="F38" s="7">
        <v>28.96</v>
      </c>
      <c r="G38" s="7">
        <f t="shared" ref="G38:G40" si="5">F38</f>
        <v>28.96</v>
      </c>
      <c r="H38" s="7">
        <f t="shared" si="4"/>
        <v>-7.5500000000000007</v>
      </c>
    </row>
    <row r="39" spans="1:10" ht="12.75" customHeight="1" x14ac:dyDescent="0.25">
      <c r="A39" s="152" t="s">
        <v>156</v>
      </c>
      <c r="B39" s="153"/>
      <c r="C39" s="77"/>
      <c r="D39" s="34">
        <v>-17.440000000000001</v>
      </c>
      <c r="E39" s="7">
        <v>114.57</v>
      </c>
      <c r="F39" s="7">
        <v>104.78</v>
      </c>
      <c r="G39" s="7">
        <f t="shared" si="5"/>
        <v>104.78</v>
      </c>
      <c r="H39" s="7">
        <f t="shared" si="4"/>
        <v>-27.22999999999999</v>
      </c>
    </row>
    <row r="40" spans="1:10" ht="12.75" customHeight="1" x14ac:dyDescent="0.25">
      <c r="A40" s="152" t="s">
        <v>157</v>
      </c>
      <c r="B40" s="153"/>
      <c r="C40" s="77"/>
      <c r="D40" s="34">
        <v>-0.71</v>
      </c>
      <c r="E40" s="7">
        <v>6.26</v>
      </c>
      <c r="F40" s="7">
        <v>5.65</v>
      </c>
      <c r="G40" s="7">
        <f t="shared" si="5"/>
        <v>5.65</v>
      </c>
      <c r="H40" s="7">
        <f t="shared" si="4"/>
        <v>-1.3199999999999994</v>
      </c>
    </row>
    <row r="41" spans="1:10" ht="13.5" customHeight="1" x14ac:dyDescent="0.25">
      <c r="A41" s="154" t="s">
        <v>158</v>
      </c>
      <c r="B41" s="153"/>
      <c r="C41" s="77"/>
      <c r="D41" s="7"/>
      <c r="E41" s="34">
        <f>E31+E8+E35</f>
        <v>1547.82</v>
      </c>
      <c r="F41" s="34">
        <f>F31+F8+F35</f>
        <v>1425.07</v>
      </c>
      <c r="G41" s="90">
        <f>G31+G8+G35</f>
        <v>1991.134</v>
      </c>
      <c r="H41" s="7"/>
    </row>
    <row r="42" spans="1:10" ht="13.5" customHeight="1" x14ac:dyDescent="0.25">
      <c r="A42" s="154" t="s">
        <v>159</v>
      </c>
      <c r="B42" s="169"/>
      <c r="C42" s="77"/>
      <c r="D42" s="7"/>
      <c r="E42" s="7"/>
      <c r="F42" s="7"/>
      <c r="G42" s="64"/>
      <c r="H42" s="7"/>
    </row>
    <row r="43" spans="1:10" ht="18.75" customHeight="1" x14ac:dyDescent="0.25">
      <c r="A43" s="167" t="s">
        <v>114</v>
      </c>
      <c r="B43" s="168"/>
      <c r="C43" s="77"/>
      <c r="D43" s="7">
        <v>-77.34</v>
      </c>
      <c r="E43" s="7">
        <v>0</v>
      </c>
      <c r="F43" s="7">
        <v>0.37</v>
      </c>
      <c r="G43" s="51">
        <v>0.37</v>
      </c>
      <c r="H43" s="34">
        <f>D43+G43</f>
        <v>-76.97</v>
      </c>
    </row>
    <row r="44" spans="1:10" ht="14.25" customHeight="1" x14ac:dyDescent="0.25">
      <c r="A44" s="170" t="s">
        <v>115</v>
      </c>
      <c r="B44" s="171"/>
      <c r="C44" s="176"/>
      <c r="D44" s="174">
        <v>84.52</v>
      </c>
      <c r="E44" s="174">
        <v>58.08</v>
      </c>
      <c r="F44" s="174">
        <v>58.08</v>
      </c>
      <c r="G44" s="165">
        <f>G46+G47</f>
        <v>9.8699999999999992</v>
      </c>
      <c r="H44" s="174">
        <f>F44-E44+D44+F44-G44</f>
        <v>132.72999999999999</v>
      </c>
    </row>
    <row r="45" spans="1:10" ht="14.25" customHeight="1" x14ac:dyDescent="0.25">
      <c r="A45" s="172"/>
      <c r="B45" s="173"/>
      <c r="C45" s="177"/>
      <c r="D45" s="175"/>
      <c r="E45" s="175"/>
      <c r="F45" s="175"/>
      <c r="G45" s="166"/>
      <c r="H45" s="178"/>
    </row>
    <row r="46" spans="1:10" ht="14.25" customHeight="1" x14ac:dyDescent="0.25">
      <c r="A46" s="179" t="s">
        <v>119</v>
      </c>
      <c r="B46" s="180"/>
      <c r="C46" s="92"/>
      <c r="D46" s="92">
        <v>84.8</v>
      </c>
      <c r="E46" s="92">
        <f>E44-E47</f>
        <v>48.21</v>
      </c>
      <c r="F46" s="92">
        <f>F44-F47</f>
        <v>48.21</v>
      </c>
      <c r="G46" s="101">
        <v>0</v>
      </c>
      <c r="H46" s="77">
        <f t="shared" ref="H46:H47" si="6">F46-E46+D46+F46-G46</f>
        <v>133.01</v>
      </c>
      <c r="J46" s="114"/>
    </row>
    <row r="47" spans="1:10" ht="14.25" customHeight="1" x14ac:dyDescent="0.25">
      <c r="A47" s="190" t="s">
        <v>107</v>
      </c>
      <c r="B47" s="191"/>
      <c r="C47" s="77"/>
      <c r="D47" s="77">
        <v>-0.28000000000000003</v>
      </c>
      <c r="E47" s="77">
        <v>9.8699999999999992</v>
      </c>
      <c r="F47" s="77">
        <v>9.8699999999999992</v>
      </c>
      <c r="G47" s="77">
        <f>F47</f>
        <v>9.8699999999999992</v>
      </c>
      <c r="H47" s="77">
        <f t="shared" si="6"/>
        <v>-0.27999999999999936</v>
      </c>
    </row>
    <row r="48" spans="1:10" ht="14.25" customHeight="1" x14ac:dyDescent="0.25">
      <c r="A48" s="181" t="s">
        <v>160</v>
      </c>
      <c r="B48" s="182"/>
      <c r="C48" s="90" t="s">
        <v>121</v>
      </c>
      <c r="D48" s="90">
        <v>10.5</v>
      </c>
      <c r="E48" s="90">
        <v>4.2</v>
      </c>
      <c r="F48" s="90">
        <v>4.2</v>
      </c>
      <c r="G48" s="115">
        <v>0.7</v>
      </c>
      <c r="H48" s="90">
        <f>D48+E48-G48</f>
        <v>14</v>
      </c>
    </row>
    <row r="49" spans="1:8" ht="14.25" customHeight="1" x14ac:dyDescent="0.25">
      <c r="A49" s="183" t="s">
        <v>122</v>
      </c>
      <c r="B49" s="184"/>
      <c r="C49" s="77"/>
      <c r="D49" s="77">
        <v>0</v>
      </c>
      <c r="E49" s="77">
        <v>0.7</v>
      </c>
      <c r="F49" s="77">
        <v>0.7</v>
      </c>
      <c r="G49" s="77">
        <v>0.7</v>
      </c>
      <c r="H49" s="77">
        <v>0</v>
      </c>
    </row>
    <row r="50" spans="1:8" ht="12.75" customHeight="1" x14ac:dyDescent="0.25">
      <c r="A50" s="155" t="s">
        <v>123</v>
      </c>
      <c r="B50" s="143"/>
      <c r="C50" s="77" t="s">
        <v>153</v>
      </c>
      <c r="D50" s="90">
        <v>19</v>
      </c>
      <c r="E50" s="90">
        <v>4.8</v>
      </c>
      <c r="F50" s="90">
        <v>4.8</v>
      </c>
      <c r="G50" s="90">
        <v>0.82</v>
      </c>
      <c r="H50" s="90">
        <f t="shared" ref="H50" si="7">F50-E50+D50+F50-G50</f>
        <v>22.98</v>
      </c>
    </row>
    <row r="51" spans="1:8" ht="12.75" customHeight="1" x14ac:dyDescent="0.25">
      <c r="A51" s="183" t="s">
        <v>122</v>
      </c>
      <c r="B51" s="184"/>
      <c r="C51" s="77"/>
      <c r="D51" s="77">
        <v>0</v>
      </c>
      <c r="E51" s="77">
        <v>0.82</v>
      </c>
      <c r="F51" s="77">
        <v>0.82</v>
      </c>
      <c r="G51" s="77">
        <v>0.82</v>
      </c>
      <c r="H51" s="90">
        <v>0</v>
      </c>
    </row>
    <row r="52" spans="1:8" ht="21.75" customHeight="1" x14ac:dyDescent="0.25">
      <c r="A52" s="187" t="s">
        <v>158</v>
      </c>
      <c r="B52" s="188"/>
      <c r="C52" s="77"/>
      <c r="D52" s="77"/>
      <c r="E52" s="90">
        <f>E41+E43+E44+E48+E50</f>
        <v>1614.8999999999999</v>
      </c>
      <c r="F52" s="90">
        <f>F41+F43+F44+F48+F50</f>
        <v>1492.5199999999998</v>
      </c>
      <c r="G52" s="90">
        <f t="shared" ref="G52" si="8">G41+G43+G44+G48+G50</f>
        <v>2002.8939999999998</v>
      </c>
      <c r="H52" s="113"/>
    </row>
    <row r="53" spans="1:8" ht="24.75" customHeight="1" x14ac:dyDescent="0.25">
      <c r="A53" s="148" t="s">
        <v>113</v>
      </c>
      <c r="B53" s="189"/>
      <c r="C53" s="93"/>
      <c r="D53" s="93">
        <f>D4</f>
        <v>-158.76</v>
      </c>
      <c r="E53" s="72"/>
      <c r="F53" s="72"/>
      <c r="G53" s="71"/>
      <c r="H53" s="93">
        <f>F52-E52+D53+F52-G52</f>
        <v>-791.51400000000012</v>
      </c>
    </row>
    <row r="54" spans="1:8" ht="26.25" customHeight="1" x14ac:dyDescent="0.25">
      <c r="A54" s="148" t="s">
        <v>137</v>
      </c>
      <c r="B54" s="148"/>
      <c r="C54" s="94"/>
      <c r="D54" s="73"/>
      <c r="E54" s="74"/>
      <c r="F54" s="75"/>
      <c r="G54" s="75"/>
      <c r="H54" s="74">
        <f>H55+H56</f>
        <v>-791.5139999999999</v>
      </c>
    </row>
    <row r="55" spans="1:8" ht="20.25" customHeight="1" x14ac:dyDescent="0.25">
      <c r="A55" s="146" t="s">
        <v>111</v>
      </c>
      <c r="B55" s="147"/>
      <c r="C55" s="94"/>
      <c r="D55" s="73"/>
      <c r="E55" s="74"/>
      <c r="F55" s="75"/>
      <c r="G55" s="75"/>
      <c r="H55" s="74">
        <f>H46+H48+H50</f>
        <v>169.98999999999998</v>
      </c>
    </row>
    <row r="56" spans="1:8" ht="21" customHeight="1" x14ac:dyDescent="0.25">
      <c r="A56" s="148" t="s">
        <v>112</v>
      </c>
      <c r="B56" s="149"/>
      <c r="C56" s="94"/>
      <c r="D56" s="73"/>
      <c r="E56" s="74"/>
      <c r="F56" s="75"/>
      <c r="G56" s="75"/>
      <c r="H56" s="74">
        <f>H8+H31+H35+H43+H47</f>
        <v>-961.50399999999991</v>
      </c>
    </row>
    <row r="57" spans="1:8" ht="16.5" customHeight="1" x14ac:dyDescent="0.25">
      <c r="A57" s="66"/>
      <c r="B57" s="66"/>
      <c r="C57" s="95"/>
      <c r="D57" s="27"/>
      <c r="E57" s="27"/>
      <c r="F57" s="27"/>
      <c r="G57" s="27"/>
      <c r="H57" s="27"/>
    </row>
    <row r="58" spans="1:8" ht="15" customHeight="1" x14ac:dyDescent="0.25">
      <c r="A58" s="185"/>
      <c r="B58" s="186"/>
      <c r="C58" s="186"/>
      <c r="D58" s="186"/>
      <c r="E58" s="186"/>
      <c r="F58" s="186"/>
      <c r="G58" s="186"/>
      <c r="H58" s="186"/>
    </row>
    <row r="59" spans="1:8" ht="14.25" customHeight="1" x14ac:dyDescent="0.25"/>
    <row r="60" spans="1:8" x14ac:dyDescent="0.25">
      <c r="A60" s="20" t="s">
        <v>138</v>
      </c>
      <c r="D60" s="22"/>
      <c r="E60" s="22"/>
      <c r="F60" s="22"/>
      <c r="G60" s="22"/>
    </row>
    <row r="61" spans="1:8" x14ac:dyDescent="0.25">
      <c r="A61" s="138" t="s">
        <v>57</v>
      </c>
      <c r="B61" s="139"/>
      <c r="C61" s="139"/>
      <c r="D61" s="140"/>
      <c r="E61" s="35" t="s">
        <v>58</v>
      </c>
      <c r="F61" s="35" t="s">
        <v>59</v>
      </c>
      <c r="G61" s="35" t="s">
        <v>116</v>
      </c>
      <c r="H61" s="6" t="s">
        <v>117</v>
      </c>
    </row>
    <row r="62" spans="1:8" x14ac:dyDescent="0.25">
      <c r="A62" s="141" t="s">
        <v>96</v>
      </c>
      <c r="B62" s="142"/>
      <c r="C62" s="142"/>
      <c r="D62" s="143"/>
      <c r="E62" s="36">
        <v>43556</v>
      </c>
      <c r="F62" s="35" t="s">
        <v>101</v>
      </c>
      <c r="G62" s="37">
        <v>1.22</v>
      </c>
      <c r="H62" s="6" t="s">
        <v>118</v>
      </c>
    </row>
    <row r="63" spans="1:8" x14ac:dyDescent="0.25">
      <c r="A63" s="141" t="s">
        <v>144</v>
      </c>
      <c r="B63" s="142"/>
      <c r="C63" s="142"/>
      <c r="D63" s="143"/>
      <c r="E63" s="36">
        <v>43466</v>
      </c>
      <c r="F63" s="35" t="s">
        <v>145</v>
      </c>
      <c r="G63" s="37">
        <v>87.11</v>
      </c>
      <c r="H63" s="6" t="s">
        <v>146</v>
      </c>
    </row>
    <row r="64" spans="1:8" x14ac:dyDescent="0.25">
      <c r="A64" s="141" t="s">
        <v>147</v>
      </c>
      <c r="B64" s="142"/>
      <c r="C64" s="142"/>
      <c r="D64" s="143"/>
      <c r="E64" s="36">
        <v>43678</v>
      </c>
      <c r="F64" s="35" t="s">
        <v>148</v>
      </c>
      <c r="G64" s="37">
        <v>755.4</v>
      </c>
      <c r="H64" s="6" t="s">
        <v>149</v>
      </c>
    </row>
    <row r="65" spans="1:8" x14ac:dyDescent="0.25">
      <c r="A65" s="141" t="s">
        <v>150</v>
      </c>
      <c r="B65" s="142"/>
      <c r="C65" s="142"/>
      <c r="D65" s="143"/>
      <c r="E65" s="36">
        <v>43466</v>
      </c>
      <c r="F65" s="35" t="s">
        <v>145</v>
      </c>
      <c r="G65" s="37">
        <v>33.24</v>
      </c>
      <c r="H65" s="6" t="s">
        <v>146</v>
      </c>
    </row>
    <row r="66" spans="1:8" x14ac:dyDescent="0.25">
      <c r="A66" s="135" t="s">
        <v>8</v>
      </c>
      <c r="B66" s="136"/>
      <c r="C66" s="136"/>
      <c r="D66" s="137"/>
      <c r="E66" s="102"/>
      <c r="F66" s="103"/>
      <c r="G66" s="104">
        <f>SUM(G62:G65)</f>
        <v>876.97</v>
      </c>
      <c r="H66" s="105"/>
    </row>
    <row r="67" spans="1:8" ht="10.5" customHeight="1" x14ac:dyDescent="0.25">
      <c r="A67" s="106"/>
      <c r="B67" s="107"/>
      <c r="C67" s="107"/>
      <c r="D67" s="107"/>
      <c r="E67" s="108"/>
      <c r="F67" s="109"/>
      <c r="G67" s="110"/>
      <c r="H67" s="111"/>
    </row>
    <row r="68" spans="1:8" x14ac:dyDescent="0.25">
      <c r="A68" s="20" t="s">
        <v>48</v>
      </c>
      <c r="D68" s="22"/>
      <c r="E68" s="22"/>
      <c r="F68" s="22"/>
      <c r="G68" s="22"/>
    </row>
    <row r="69" spans="1:8" x14ac:dyDescent="0.25">
      <c r="A69" s="20" t="s">
        <v>49</v>
      </c>
      <c r="D69" s="22"/>
      <c r="E69" s="22"/>
      <c r="F69" s="22"/>
      <c r="G69" s="22"/>
    </row>
    <row r="70" spans="1:8" ht="50.25" customHeight="1" x14ac:dyDescent="0.25">
      <c r="A70" s="138" t="s">
        <v>60</v>
      </c>
      <c r="B70" s="139"/>
      <c r="C70" s="139"/>
      <c r="D70" s="139"/>
      <c r="E70" s="140"/>
      <c r="F70" s="39" t="s">
        <v>59</v>
      </c>
      <c r="G70" s="38" t="s">
        <v>139</v>
      </c>
    </row>
    <row r="71" spans="1:8" ht="18.75" customHeight="1" x14ac:dyDescent="0.25">
      <c r="A71" s="141" t="s">
        <v>140</v>
      </c>
      <c r="B71" s="142"/>
      <c r="C71" s="142"/>
      <c r="D71" s="142"/>
      <c r="E71" s="143"/>
      <c r="F71" s="35">
        <v>2</v>
      </c>
      <c r="G71" s="82">
        <v>1023.93</v>
      </c>
    </row>
    <row r="72" spans="1:8" x14ac:dyDescent="0.25">
      <c r="A72" s="45"/>
      <c r="B72" s="46"/>
      <c r="C72" s="97"/>
      <c r="D72" s="46"/>
      <c r="E72" s="46"/>
      <c r="F72" s="47"/>
      <c r="G72" s="47"/>
    </row>
    <row r="73" spans="1:8" x14ac:dyDescent="0.25">
      <c r="A73" s="47"/>
      <c r="B73" s="58"/>
      <c r="C73" s="95"/>
      <c r="D73" s="48"/>
      <c r="E73" s="47"/>
      <c r="F73" s="47"/>
      <c r="G73" s="47"/>
    </row>
    <row r="74" spans="1:8" x14ac:dyDescent="0.25">
      <c r="A74" s="59"/>
      <c r="B74" s="60"/>
      <c r="C74" s="98"/>
      <c r="D74" s="60"/>
      <c r="E74" s="60"/>
      <c r="F74" s="60"/>
      <c r="G74" s="60"/>
    </row>
    <row r="75" spans="1:8" x14ac:dyDescent="0.25">
      <c r="A75" s="59" t="s">
        <v>97</v>
      </c>
      <c r="B75" s="60"/>
      <c r="C75" s="98"/>
      <c r="D75" s="60"/>
      <c r="E75" s="60"/>
      <c r="F75" s="60"/>
      <c r="G75" s="60"/>
    </row>
    <row r="76" spans="1:8" ht="13.5" customHeight="1" x14ac:dyDescent="0.25">
      <c r="A76" s="150" t="s">
        <v>141</v>
      </c>
      <c r="B76" s="151"/>
      <c r="C76" s="151"/>
      <c r="D76" s="151"/>
      <c r="E76" s="151"/>
      <c r="F76" s="151"/>
      <c r="G76" s="151"/>
    </row>
    <row r="77" spans="1:8" ht="21.75" customHeight="1" x14ac:dyDescent="0.25">
      <c r="A77" s="133" t="s">
        <v>155</v>
      </c>
      <c r="B77" s="134"/>
      <c r="C77" s="134"/>
      <c r="D77" s="134"/>
      <c r="E77" s="134"/>
      <c r="F77" s="134"/>
      <c r="G77" s="134"/>
    </row>
    <row r="78" spans="1:8" ht="14.25" customHeight="1" x14ac:dyDescent="0.25">
      <c r="A78" s="134"/>
      <c r="B78" s="134"/>
      <c r="C78" s="134"/>
      <c r="D78" s="134"/>
      <c r="E78" s="134"/>
      <c r="F78" s="134"/>
      <c r="G78" s="134"/>
    </row>
    <row r="79" spans="1:8" hidden="1" x14ac:dyDescent="0.25">
      <c r="A79" s="134"/>
      <c r="B79" s="134"/>
      <c r="C79" s="134"/>
      <c r="D79" s="134"/>
      <c r="E79" s="134"/>
      <c r="F79" s="134"/>
      <c r="G79" s="134"/>
    </row>
    <row r="80" spans="1:8" hidden="1" x14ac:dyDescent="0.25">
      <c r="A80" s="134"/>
      <c r="B80" s="134"/>
      <c r="C80" s="134"/>
      <c r="D80" s="134"/>
      <c r="E80" s="134"/>
      <c r="F80" s="134"/>
      <c r="G80" s="134"/>
    </row>
    <row r="81" spans="1:7" x14ac:dyDescent="0.25">
      <c r="A81" s="65"/>
      <c r="B81" s="65"/>
      <c r="C81" s="99"/>
      <c r="D81" s="65"/>
      <c r="E81" s="65"/>
      <c r="F81" s="65"/>
      <c r="G81" s="65"/>
    </row>
    <row r="82" spans="1:7" x14ac:dyDescent="0.25">
      <c r="A82" s="63"/>
      <c r="B82" s="63"/>
      <c r="C82" s="99"/>
      <c r="D82" s="63"/>
      <c r="E82" s="63"/>
      <c r="F82" s="63"/>
      <c r="G82" s="63"/>
    </row>
    <row r="83" spans="1:7" x14ac:dyDescent="0.25">
      <c r="A83" s="131" t="s">
        <v>73</v>
      </c>
      <c r="B83" s="132"/>
      <c r="C83" s="132"/>
      <c r="D83" s="83"/>
      <c r="E83" s="83"/>
      <c r="F83" s="83"/>
      <c r="G83" s="85"/>
    </row>
    <row r="84" spans="1:7" x14ac:dyDescent="0.25">
      <c r="A84" s="4" t="s">
        <v>74</v>
      </c>
      <c r="B84" s="84"/>
      <c r="C84" s="100"/>
      <c r="D84" s="4"/>
      <c r="E84" s="4" t="s">
        <v>142</v>
      </c>
      <c r="F84" s="4"/>
      <c r="G84" s="86"/>
    </row>
    <row r="85" spans="1:7" x14ac:dyDescent="0.25">
      <c r="A85" s="4" t="s">
        <v>75</v>
      </c>
      <c r="B85" s="84"/>
      <c r="C85" s="100"/>
      <c r="D85" s="4"/>
      <c r="E85" s="4"/>
      <c r="F85" s="84"/>
      <c r="G85" s="86"/>
    </row>
    <row r="86" spans="1:7" ht="36.75" customHeight="1" x14ac:dyDescent="0.25">
      <c r="A86" s="4"/>
      <c r="B86" s="84"/>
      <c r="C86" s="100"/>
      <c r="D86" s="4"/>
      <c r="E86" s="4"/>
      <c r="F86" s="4"/>
      <c r="G86" s="86"/>
    </row>
    <row r="87" spans="1:7" x14ac:dyDescent="0.25">
      <c r="A87" s="18" t="s">
        <v>154</v>
      </c>
    </row>
    <row r="88" spans="1:7" x14ac:dyDescent="0.25">
      <c r="A88" s="18" t="s">
        <v>76</v>
      </c>
    </row>
    <row r="89" spans="1:7" x14ac:dyDescent="0.25">
      <c r="A89" s="18" t="s">
        <v>143</v>
      </c>
    </row>
    <row r="90" spans="1:7" x14ac:dyDescent="0.25">
      <c r="A90" s="18" t="s">
        <v>77</v>
      </c>
    </row>
    <row r="91" spans="1:7" x14ac:dyDescent="0.25">
      <c r="A91" s="18"/>
    </row>
  </sheetData>
  <mergeCells count="60">
    <mergeCell ref="H44:H45"/>
    <mergeCell ref="E44:E45"/>
    <mergeCell ref="A64:D64"/>
    <mergeCell ref="A65:D65"/>
    <mergeCell ref="A46:B46"/>
    <mergeCell ref="D44:D45"/>
    <mergeCell ref="A48:B48"/>
    <mergeCell ref="A49:B49"/>
    <mergeCell ref="A58:H58"/>
    <mergeCell ref="A51:B51"/>
    <mergeCell ref="A52:B52"/>
    <mergeCell ref="A53:B53"/>
    <mergeCell ref="A54:B54"/>
    <mergeCell ref="A47:B47"/>
    <mergeCell ref="A42:B42"/>
    <mergeCell ref="A44:B45"/>
    <mergeCell ref="A29:B29"/>
    <mergeCell ref="A33:B33"/>
    <mergeCell ref="F44:F45"/>
    <mergeCell ref="A35:B35"/>
    <mergeCell ref="A37:B37"/>
    <mergeCell ref="A38:B38"/>
    <mergeCell ref="A39:B39"/>
    <mergeCell ref="A40:B40"/>
    <mergeCell ref="C44:C45"/>
    <mergeCell ref="A31:B31"/>
    <mergeCell ref="A3:B3"/>
    <mergeCell ref="A8:B8"/>
    <mergeCell ref="A10:B10"/>
    <mergeCell ref="A11:H11"/>
    <mergeCell ref="A12:B12"/>
    <mergeCell ref="A4:B4"/>
    <mergeCell ref="A7:H7"/>
    <mergeCell ref="A21:B21"/>
    <mergeCell ref="A14:B14"/>
    <mergeCell ref="A15:B15"/>
    <mergeCell ref="A17:B17"/>
    <mergeCell ref="A18:B18"/>
    <mergeCell ref="A20:B20"/>
    <mergeCell ref="A23:B23"/>
    <mergeCell ref="A26:B26"/>
    <mergeCell ref="A55:B55"/>
    <mergeCell ref="A56:B56"/>
    <mergeCell ref="A76:G76"/>
    <mergeCell ref="A61:D61"/>
    <mergeCell ref="A62:D62"/>
    <mergeCell ref="A63:D63"/>
    <mergeCell ref="A30:B30"/>
    <mergeCell ref="A34:B34"/>
    <mergeCell ref="A36:B36"/>
    <mergeCell ref="A41:B41"/>
    <mergeCell ref="A50:B50"/>
    <mergeCell ref="A27:B27"/>
    <mergeCell ref="G44:G45"/>
    <mergeCell ref="A43:B43"/>
    <mergeCell ref="A83:C83"/>
    <mergeCell ref="A77:G80"/>
    <mergeCell ref="A66:D66"/>
    <mergeCell ref="A70:E70"/>
    <mergeCell ref="A71:E7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2020-03-18T23:51:12Z</cp:lastPrinted>
  <dcterms:created xsi:type="dcterms:W3CDTF">2013-02-18T04:38:06Z</dcterms:created>
  <dcterms:modified xsi:type="dcterms:W3CDTF">2020-03-19T22:57:09Z</dcterms:modified>
</cp:coreProperties>
</file>