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D29" i="8" l="1"/>
  <c r="D28" i="8"/>
  <c r="D25" i="8"/>
  <c r="D23" i="8"/>
  <c r="D22" i="8"/>
  <c r="D19" i="8"/>
  <c r="D17" i="8"/>
  <c r="D9" i="8"/>
  <c r="D13" i="8"/>
  <c r="D14" i="8"/>
  <c r="D10" i="8"/>
  <c r="E51" i="8" l="1"/>
  <c r="H55" i="8"/>
  <c r="H48" i="8"/>
  <c r="H35" i="8"/>
  <c r="F51" i="8"/>
  <c r="H49" i="8"/>
  <c r="G49" i="8"/>
  <c r="G38" i="8" l="1"/>
  <c r="G39" i="8"/>
  <c r="G40" i="8"/>
  <c r="G37" i="8"/>
  <c r="F35" i="8"/>
  <c r="G27" i="8"/>
  <c r="G29" i="8" s="1"/>
  <c r="F29" i="8"/>
  <c r="E29" i="8"/>
  <c r="G24" i="8"/>
  <c r="G21" i="8"/>
  <c r="G18" i="8"/>
  <c r="G15" i="8"/>
  <c r="G12" i="8"/>
  <c r="D52" i="8"/>
  <c r="C29" i="8"/>
  <c r="C28" i="8"/>
  <c r="C26" i="8"/>
  <c r="C25" i="8"/>
  <c r="C23" i="8"/>
  <c r="C22" i="8"/>
  <c r="C20" i="8"/>
  <c r="C19" i="8"/>
  <c r="C17" i="8"/>
  <c r="C16" i="8"/>
  <c r="C14" i="8"/>
  <c r="C13" i="8"/>
  <c r="C8" i="8"/>
  <c r="C33" i="8"/>
  <c r="C32" i="8" s="1"/>
  <c r="C9" i="8" l="1"/>
  <c r="C10" i="8"/>
  <c r="G35" i="8"/>
  <c r="G8" i="8"/>
  <c r="G28" i="8"/>
  <c r="G26" i="8"/>
  <c r="G25" i="8" s="1"/>
  <c r="G23" i="8"/>
  <c r="G22" i="8" s="1"/>
  <c r="G20" i="8"/>
  <c r="G19" i="8" s="1"/>
  <c r="G17" i="8"/>
  <c r="G16" i="8" s="1"/>
  <c r="G14" i="8"/>
  <c r="G13" i="8" s="1"/>
  <c r="F28" i="8"/>
  <c r="E28" i="8"/>
  <c r="F32" i="8"/>
  <c r="F33" i="8"/>
  <c r="G33" i="8" s="1"/>
  <c r="E33" i="8"/>
  <c r="E32" i="8" s="1"/>
  <c r="F26" i="8"/>
  <c r="F25" i="8" s="1"/>
  <c r="E26" i="8"/>
  <c r="E25" i="8" s="1"/>
  <c r="F23" i="8"/>
  <c r="F22" i="8" s="1"/>
  <c r="E23" i="8"/>
  <c r="E22" i="8" s="1"/>
  <c r="F20" i="8"/>
  <c r="E20" i="8"/>
  <c r="E19" i="8" s="1"/>
  <c r="F19" i="8"/>
  <c r="F17" i="8"/>
  <c r="F16" i="8" s="1"/>
  <c r="E17" i="8"/>
  <c r="E16" i="8" s="1"/>
  <c r="F14" i="8"/>
  <c r="F13" i="8" s="1"/>
  <c r="E14" i="8"/>
  <c r="G10" i="8" l="1"/>
  <c r="G9" i="8" s="1"/>
  <c r="H40" i="8"/>
  <c r="H39" i="8"/>
  <c r="H38" i="8"/>
  <c r="H37" i="8"/>
  <c r="H33" i="8"/>
  <c r="D26" i="8"/>
  <c r="D20" i="8"/>
  <c r="H46" i="8"/>
  <c r="E35" i="8"/>
  <c r="G66" i="8"/>
  <c r="G32" i="8" s="1"/>
  <c r="G31" i="8" s="1"/>
  <c r="G41" i="8" s="1"/>
  <c r="G51" i="8" s="1"/>
  <c r="H52" i="8" s="1"/>
  <c r="H31" i="8" l="1"/>
  <c r="E13" i="8"/>
  <c r="F8" i="8"/>
  <c r="E8" i="8"/>
  <c r="E41" i="8" s="1"/>
  <c r="H45" i="8"/>
  <c r="H44" i="8"/>
  <c r="H43" i="8"/>
  <c r="H29" i="8"/>
  <c r="H27" i="8"/>
  <c r="H26" i="8"/>
  <c r="H24" i="8"/>
  <c r="H23" i="8"/>
  <c r="H21" i="8"/>
  <c r="H20" i="8"/>
  <c r="H18" i="8"/>
  <c r="H17" i="8"/>
  <c r="H15" i="8"/>
  <c r="H14" i="8"/>
  <c r="H12" i="8"/>
  <c r="E10" i="8" l="1"/>
  <c r="H8" i="8"/>
  <c r="F41" i="8"/>
  <c r="F10" i="8"/>
  <c r="H22" i="8"/>
  <c r="H13" i="8"/>
  <c r="H19" i="8"/>
  <c r="H25" i="8"/>
  <c r="H16" i="8"/>
  <c r="H32" i="8"/>
  <c r="H54" i="8" s="1"/>
  <c r="H53" i="8" s="1"/>
  <c r="H28" i="8"/>
  <c r="E9" i="8" l="1"/>
  <c r="H10" i="8"/>
  <c r="F9" i="8"/>
  <c r="H9" i="8" s="1"/>
</calcChain>
</file>

<file path=xl/sharedStrings.xml><?xml version="1.0" encoding="utf-8"?>
<sst xmlns="http://schemas.openxmlformats.org/spreadsheetml/2006/main" count="201" uniqueCount="174">
  <si>
    <t>1</t>
  </si>
  <si>
    <t>2</t>
  </si>
  <si>
    <t>3</t>
  </si>
  <si>
    <t>4</t>
  </si>
  <si>
    <t>5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</si>
  <si>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</si>
  <si>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</si>
  <si>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</si>
  <si>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</si>
  <si>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</si>
  <si>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</si>
  <si>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</si>
  <si>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</si>
  <si>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</si>
  <si>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</si>
  <si>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</si>
  <si>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</si>
  <si>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</si>
  <si>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</si>
  <si>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</si>
  <si>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</si>
  <si>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</si>
  <si>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</si>
  <si>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</si>
  <si>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</si>
  <si>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</si>
  <si>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</si>
  <si>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</si>
  <si>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</si>
  <si>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</si>
  <si>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</si>
  <si>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</si>
  <si>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</si>
  <si>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</si>
  <si>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</si>
  <si>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</si>
  <si>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</si>
  <si>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</si>
  <si>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</si>
  <si>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</si>
  <si>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</si>
  <si>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</si>
  <si>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</si>
  <si>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</si>
  <si>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</si>
  <si>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</si>
  <si>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</si>
  <si>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</si>
  <si>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5. Услуги паспортного стола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</si>
  <si>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</si>
  <si>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</si>
  <si>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</si>
  <si>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</si>
  <si>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</si>
  <si>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</si>
  <si>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</si>
  <si>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 xml:space="preserve">     uk-lr.ru</t>
  </si>
  <si>
    <t>нет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</si>
  <si>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</si>
  <si>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</si>
  <si>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</si>
  <si>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</si>
  <si>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</si>
  <si>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</si>
  <si>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</si>
  <si>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</si>
  <si>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</si>
  <si>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</si>
  <si>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</si>
  <si>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</si>
  <si>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</si>
  <si>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</si>
  <si>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</si>
  <si>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в том числе: на текущий ремонт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</si>
  <si>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</si>
  <si>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</si>
  <si>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</si>
  <si>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</si>
  <si>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</si>
  <si>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</si>
  <si>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Генеральный директор</t>
  </si>
  <si>
    <t>ООО "Управляющая компания</t>
  </si>
  <si>
    <t>Ленинского района"</t>
  </si>
  <si>
    <t>Произв. отдел - 222-03-88</t>
  </si>
  <si>
    <t>Санитар. отдел -222- 21- 60</t>
  </si>
  <si>
    <t>серия 25 № 01277949 от 27 апреля 2005 года</t>
  </si>
  <si>
    <t>1.4 Сан. Обслуж. м/проводов</t>
  </si>
  <si>
    <t>Договор управления</t>
  </si>
  <si>
    <t>9 этажей</t>
  </si>
  <si>
    <t>в т.ч. Услуги по управлению, налоги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</si>
  <si>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</si>
  <si>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</si>
  <si>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</si>
  <si>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</si>
  <si>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</si>
  <si>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</si>
  <si>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</si>
  <si>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</si>
  <si>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</si>
  <si>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</si>
  <si>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</si>
  <si>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</si>
  <si>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</si>
  <si>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</si>
  <si>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uklr2006@mail.ru</t>
  </si>
  <si>
    <t>обязательное страхование лифтов</t>
  </si>
  <si>
    <t>Часть 4.</t>
  </si>
  <si>
    <t xml:space="preserve"> ООО "СтройЦентр - 1"</t>
  </si>
  <si>
    <t>Толстого, 25</t>
  </si>
  <si>
    <t>2-673-747</t>
  </si>
  <si>
    <t>6 подъездов</t>
  </si>
  <si>
    <t>6 лифтов</t>
  </si>
  <si>
    <t>6 м/проводов</t>
  </si>
  <si>
    <t>Льва Толстого,35</t>
  </si>
  <si>
    <t>ул. Тунгусская, 8</t>
  </si>
  <si>
    <t>расшифровка статьи "содержание жилья" по видам услуг</t>
  </si>
  <si>
    <t>итого по дому:</t>
  </si>
  <si>
    <t>Прочие работы и услуги</t>
  </si>
  <si>
    <t>сумма, т.р.</t>
  </si>
  <si>
    <t>исполнит.</t>
  </si>
  <si>
    <t>Ресо-Гарантия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</si>
  <si>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</si>
  <si>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</si>
  <si>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</si>
  <si>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д/средств с учетом остатков</t>
  </si>
  <si>
    <t>3.Коммунальные услуги, всего</t>
  </si>
  <si>
    <t xml:space="preserve">в том числе: </t>
  </si>
  <si>
    <t>ХВС на содержание ОИ МКД</t>
  </si>
  <si>
    <t>ГВС на содержание ОИ МКД</t>
  </si>
  <si>
    <t>№ 35  по ул.  Толстого</t>
  </si>
  <si>
    <t xml:space="preserve">                       Отчет ООО "Управляющей компании Ленинского района"  за 2019 г.</t>
  </si>
  <si>
    <t>12515,90 кв.м</t>
  </si>
  <si>
    <t>3552,90 кв.м</t>
  </si>
  <si>
    <t>484 чел</t>
  </si>
  <si>
    <t>Тяптин Андрей Александрович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</si>
  <si>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</si>
  <si>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</si>
  <si>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</si>
  <si>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</si>
  <si>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</si>
  <si>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сумма снижения в рублях</t>
  </si>
  <si>
    <t>План по статье "текущий ремонт" на 2020 год.</t>
  </si>
  <si>
    <t>Экономич. отдел - 220-50-87</t>
  </si>
  <si>
    <t>Эл.энергия на содержание ОИ МКД</t>
  </si>
  <si>
    <t>Отведение сточных вод на содерж ОИ МКД</t>
  </si>
  <si>
    <t xml:space="preserve"> 4. Реклама в лифтах</t>
  </si>
  <si>
    <t>5. Ростелеком за использование имущ-ва</t>
  </si>
  <si>
    <t>6. На основании решения собрания - доп.сбор на установку УУТЭ</t>
  </si>
  <si>
    <t>7. Обслуживание теплового счетчика</t>
  </si>
  <si>
    <t>Установка счетчика тепловой энергии (за доп.сбор и  за счет статьи "текущий ремонт")</t>
  </si>
  <si>
    <t>3 шт</t>
  </si>
  <si>
    <t>Энергополис</t>
  </si>
  <si>
    <t>6 шт</t>
  </si>
  <si>
    <t>Ремонт пластиковых окон</t>
  </si>
  <si>
    <t>16 шт</t>
  </si>
  <si>
    <t>АЛМИ</t>
  </si>
  <si>
    <t>Асфальтобетонные покрытия</t>
  </si>
  <si>
    <t>240 м2</t>
  </si>
  <si>
    <t>ИП "Пискунов М.Ю."</t>
  </si>
  <si>
    <t>Ремонт лифтов - п.1 замена троса ОС</t>
  </si>
  <si>
    <t>1 шт</t>
  </si>
  <si>
    <t>Лифт ДВ</t>
  </si>
  <si>
    <t>Ремонт лифтов - п.3 замена КВШ</t>
  </si>
  <si>
    <t>А.А.Тяптин</t>
  </si>
  <si>
    <t>Предложение Управляющей компании: Ремонт системы электроснабжения. Собственникам необходимо предоставить протокол в Управляющую компанию, для формирования плана работ по статье текущий ремонт  на 2020 год.</t>
  </si>
  <si>
    <t>150 р в мес.</t>
  </si>
  <si>
    <t>1280 р в мес.</t>
  </si>
  <si>
    <t>ИСП:</t>
  </si>
  <si>
    <t>ООО " Восток-Мегаполис"</t>
  </si>
  <si>
    <t>Количество проживающих</t>
  </si>
  <si>
    <t xml:space="preserve">                                                     01 июль 2008 г.</t>
  </si>
  <si>
    <t xml:space="preserve">                 ООО "Управляющая компания Ленинского района"</t>
  </si>
  <si>
    <t>ООО " Территория"</t>
  </si>
  <si>
    <r>
      <t xml:space="preserve">ИСХ_№ </t>
    </r>
    <r>
      <rPr>
        <b/>
        <u/>
        <sz val="11"/>
        <color theme="1"/>
        <rFont val="Calibri"/>
        <family val="2"/>
        <charset val="204"/>
        <scheme val="minor"/>
      </rPr>
      <t xml:space="preserve">    259/02  от  12.02.2020 год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</si>
</sst>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0.00;[Red]#,##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9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9" xfId="1" applyFont="1" applyFill="1" applyBorder="1" applyAlignment="1">
      <alignment horizontal="left"/>
    </xf>
    <xf numFmtId="0" fontId="10" fillId="0" borderId="9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/>
    <xf numFmtId="49" fontId="10" fillId="0" borderId="9" xfId="1" applyNumberFormat="1" applyFont="1" applyFill="1" applyBorder="1" applyAlignment="1">
      <alignment horizontal="center"/>
    </xf>
    <xf numFmtId="0" fontId="10" fillId="0" borderId="9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3" fillId="0" borderId="2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" xfId="0" applyFont="1" applyBorder="1" applyAlignment="1"/>
    <xf numFmtId="0" fontId="4" fillId="0" borderId="1" xfId="0" applyFont="1" applyBorder="1" applyAlignment="1"/>
    <xf numFmtId="0" fontId="6" fillId="0" borderId="0" xfId="0" applyFont="1" applyAlignment="1">
      <alignment horizontal="center"/>
    </xf>
    <xf numFmtId="0" fontId="0" fillId="0" borderId="5" xfId="0" applyBorder="1" applyAlignment="1"/>
    <xf numFmtId="0" fontId="0" fillId="0" borderId="8" xfId="0" applyBorder="1" applyAlignment="1"/>
    <xf numFmtId="49" fontId="10" fillId="0" borderId="3" xfId="1" applyNumberFormat="1" applyFont="1" applyFill="1" applyBorder="1" applyAlignment="1">
      <alignment horizontal="center"/>
    </xf>
    <xf numFmtId="0" fontId="10" fillId="0" borderId="3" xfId="1" applyFont="1" applyFill="1" applyBorder="1" applyAlignment="1"/>
    <xf numFmtId="49" fontId="10" fillId="0" borderId="8" xfId="1" applyNumberFormat="1" applyFont="1" applyFill="1" applyBorder="1" applyAlignment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0" fontId="3" fillId="0" borderId="1" xfId="0" applyFont="1" applyFill="1" applyBorder="1"/>
    <xf numFmtId="17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2" fontId="6" fillId="0" borderId="0" xfId="0" applyNumberFormat="1" applyFont="1" applyBorder="1" applyAlignment="1"/>
    <xf numFmtId="2" fontId="0" fillId="0" borderId="0" xfId="0" applyNumberFormat="1" applyBorder="1" applyAlignment="1"/>
    <xf numFmtId="2" fontId="4" fillId="0" borderId="1" xfId="0" applyNumberFormat="1" applyFont="1" applyBorder="1" applyAlignment="1"/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/>
    <xf numFmtId="2" fontId="0" fillId="0" borderId="0" xfId="0" applyNumberFormat="1" applyBorder="1"/>
    <xf numFmtId="2" fontId="6" fillId="0" borderId="0" xfId="0" applyNumberFormat="1" applyFont="1"/>
    <xf numFmtId="2" fontId="0" fillId="0" borderId="0" xfId="0" applyNumberForma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2" fontId="4" fillId="0" borderId="1" xfId="0" applyNumberFormat="1" applyFont="1" applyBorder="1"/>
    <xf numFmtId="2" fontId="4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/>
    <xf numFmtId="4" fontId="4" fillId="0" borderId="7" xfId="0" applyNumberFormat="1" applyFont="1" applyBorder="1" applyAlignment="1"/>
    <xf numFmtId="4" fontId="9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left"/>
    </xf>
    <xf numFmtId="4" fontId="3" fillId="0" borderId="7" xfId="0" applyNumberFormat="1" applyFont="1" applyFill="1" applyBorder="1" applyAlignment="1">
      <alignment horizontal="left"/>
    </xf>
    <xf numFmtId="4" fontId="9" fillId="0" borderId="1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3" fillId="0" borderId="7" xfId="0" applyNumberFormat="1" applyFont="1" applyBorder="1"/>
    <xf numFmtId="4" fontId="9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left"/>
    </xf>
    <xf numFmtId="4" fontId="3" fillId="0" borderId="2" xfId="0" applyNumberFormat="1" applyFont="1" applyBorder="1" applyAlignment="1">
      <alignment horizontal="center" wrapText="1"/>
    </xf>
    <xf numFmtId="4" fontId="3" fillId="0" borderId="2" xfId="0" applyNumberFormat="1" applyFont="1" applyBorder="1" applyAlignment="1"/>
    <xf numFmtId="4" fontId="3" fillId="0" borderId="7" xfId="0" applyNumberFormat="1" applyFont="1" applyBorder="1" applyAlignment="1"/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/>
    <xf numFmtId="165" fontId="6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4" fontId="0" fillId="0" borderId="0" xfId="0" applyNumberFormat="1"/>
    <xf numFmtId="0" fontId="10" fillId="0" borderId="1" xfId="1" applyFont="1" applyFill="1" applyBorder="1" applyAlignment="1">
      <alignment horizontal="center"/>
    </xf>
    <xf numFmtId="0" fontId="15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1" fillId="0" borderId="7" xfId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49" fontId="5" fillId="0" borderId="2" xfId="2" applyNumberFormat="1" applyFill="1" applyBorder="1" applyAlignment="1" applyProtection="1">
      <alignment horizontal="center"/>
    </xf>
    <xf numFmtId="49" fontId="14" fillId="0" borderId="7" xfId="1" applyNumberFormat="1" applyFont="1" applyFill="1" applyBorder="1" applyAlignment="1">
      <alignment horizontal="center"/>
    </xf>
    <xf numFmtId="49" fontId="13" fillId="0" borderId="2" xfId="2" applyNumberFormat="1" applyFont="1" applyFill="1" applyBorder="1" applyAlignment="1" applyProtection="1">
      <alignment horizontal="center"/>
    </xf>
    <xf numFmtId="49" fontId="13" fillId="0" borderId="7" xfId="2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>
      <alignment horizontal="left" wrapText="1"/>
    </xf>
    <xf numFmtId="4" fontId="0" fillId="0" borderId="7" xfId="0" applyNumberFormat="1" applyBorder="1" applyAlignment="1">
      <alignment horizontal="left" wrapText="1"/>
    </xf>
    <xf numFmtId="4" fontId="9" fillId="0" borderId="2" xfId="0" applyNumberFormat="1" applyFont="1" applyBorder="1" applyAlignment="1">
      <alignment wrapText="1"/>
    </xf>
    <xf numFmtId="4" fontId="0" fillId="0" borderId="7" xfId="0" applyNumberFormat="1" applyBorder="1" applyAlignment="1">
      <alignment wrapText="1"/>
    </xf>
    <xf numFmtId="4" fontId="9" fillId="0" borderId="2" xfId="0" applyNumberFormat="1" applyFont="1" applyBorder="1" applyAlignment="1"/>
    <xf numFmtId="4" fontId="9" fillId="0" borderId="7" xfId="0" applyNumberFormat="1" applyFont="1" applyBorder="1" applyAlignment="1"/>
    <xf numFmtId="4" fontId="3" fillId="0" borderId="2" xfId="0" applyNumberFormat="1" applyFont="1" applyBorder="1" applyAlignment="1"/>
    <xf numFmtId="4" fontId="3" fillId="0" borderId="7" xfId="0" applyNumberFormat="1" applyFont="1" applyBorder="1" applyAlignment="1"/>
    <xf numFmtId="4" fontId="4" fillId="0" borderId="7" xfId="0" applyNumberFormat="1" applyFont="1" applyBorder="1" applyAlignment="1"/>
    <xf numFmtId="0" fontId="9" fillId="0" borderId="2" xfId="0" applyFont="1" applyFill="1" applyBorder="1" applyAlignment="1"/>
    <xf numFmtId="0" fontId="4" fillId="0" borderId="7" xfId="0" applyFont="1" applyBorder="1" applyAlignment="1"/>
    <xf numFmtId="4" fontId="9" fillId="0" borderId="2" xfId="0" applyNumberFormat="1" applyFont="1" applyFill="1" applyBorder="1" applyAlignment="1"/>
    <xf numFmtId="4" fontId="0" fillId="0" borderId="7" xfId="0" applyNumberFormat="1" applyBorder="1" applyAlignment="1"/>
    <xf numFmtId="4" fontId="3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0" fillId="0" borderId="6" xfId="0" applyNumberFormat="1" applyBorder="1" applyAlignment="1"/>
    <xf numFmtId="4" fontId="3" fillId="0" borderId="2" xfId="0" applyNumberFormat="1" applyFont="1" applyFill="1" applyBorder="1" applyAlignment="1">
      <alignment horizontal="left" wrapText="1"/>
    </xf>
    <xf numFmtId="4" fontId="3" fillId="0" borderId="7" xfId="0" applyNumberFormat="1" applyFont="1" applyBorder="1" applyAlignment="1">
      <alignment horizontal="left" wrapText="1"/>
    </xf>
    <xf numFmtId="4" fontId="9" fillId="0" borderId="2" xfId="0" applyNumberFormat="1" applyFont="1" applyFill="1" applyBorder="1" applyAlignment="1">
      <alignment wrapText="1"/>
    </xf>
    <xf numFmtId="4" fontId="0" fillId="0" borderId="7" xfId="0" applyNumberFormat="1" applyBorder="1" applyAlignment="1">
      <alignment horizontal="center"/>
    </xf>
    <xf numFmtId="4" fontId="3" fillId="0" borderId="4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3" fillId="0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wrapText="1"/>
    </xf>
    <xf numFmtId="4" fontId="9" fillId="2" borderId="7" xfId="0" applyNumberFormat="1" applyFont="1" applyFill="1" applyBorder="1" applyAlignment="1">
      <alignment wrapText="1"/>
    </xf>
    <xf numFmtId="4" fontId="9" fillId="0" borderId="2" xfId="0" applyNumberFormat="1" applyFont="1" applyFill="1" applyBorder="1" applyAlignment="1">
      <alignment horizontal="left"/>
    </xf>
    <xf numFmtId="4" fontId="4" fillId="0" borderId="7" xfId="0" applyNumberFormat="1" applyFont="1" applyBorder="1" applyAlignment="1">
      <alignment horizontal="left"/>
    </xf>
    <xf numFmtId="4" fontId="3" fillId="0" borderId="2" xfId="0" applyNumberFormat="1" applyFont="1" applyFill="1" applyBorder="1" applyAlignment="1">
      <alignment horizontal="left"/>
    </xf>
    <xf numFmtId="4" fontId="0" fillId="0" borderId="7" xfId="0" applyNumberFormat="1" applyBorder="1" applyAlignment="1">
      <alignment horizontal="left"/>
    </xf>
    <xf numFmtId="4" fontId="9" fillId="0" borderId="7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/>
    <xf numFmtId="0" fontId="6" fillId="0" borderId="2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2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2" borderId="7" xfId="0" applyNumberFormat="1" applyFill="1" applyBorder="1" applyAlignment="1">
      <alignment wrapText="1"/>
    </xf>
    <xf numFmtId="0" fontId="1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12" fillId="0" borderId="2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0" fontId="0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r2006@mail.ru" TargetMode="External"/><Relationship Id="rId1" Type="http://schemas.openxmlformats.org/officeDocument/2006/relationships/hyperlink" Target="mailto:ukl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workbookViewId="0">
      <selection activeCell="E38" sqref="E38"/>
    </sheetView>
  </sheetViews>
  <sheetFormatPr defaultRowHeight="15" x14ac:dyDescent="0.25"/>
  <cols>
    <col min="1" max="1" width="4.7109375" customWidth="1"/>
    <col min="2" max="2" width="26.5703125" customWidth="1"/>
    <col min="3" max="3" width="26.85546875" customWidth="1"/>
    <col min="4" max="4" width="27.28515625" customWidth="1"/>
    <col min="5" max="5" width="31.85546875" customWidth="1"/>
  </cols>
  <sheetData>
    <row r="1" spans="1:4" x14ac:dyDescent="0.25">
      <c r="A1" s="2" t="s">
        <v>130</v>
      </c>
      <c r="C1" s="1"/>
    </row>
    <row r="2" spans="1:4" ht="15" customHeight="1" x14ac:dyDescent="0.25">
      <c r="A2" s="2" t="s">
        <v>52</v>
      </c>
      <c r="C2" s="4"/>
    </row>
    <row r="3" spans="1:4" ht="15.75" x14ac:dyDescent="0.25">
      <c r="B3" s="4" t="s">
        <v>11</v>
      </c>
      <c r="C3" s="21" t="s">
        <v>129</v>
      </c>
    </row>
    <row r="4" spans="1:4" s="173" customFormat="1" ht="14.25" customHeight="1" x14ac:dyDescent="0.25">
      <c r="A4" s="4" t="s">
        <v>173</v>
      </c>
      <c r="C4" s="4"/>
    </row>
    <row r="5" spans="1:4" ht="15" customHeight="1" x14ac:dyDescent="0.25">
      <c r="A5" s="4" t="s">
        <v>9</v>
      </c>
      <c r="C5" s="4"/>
    </row>
    <row r="6" spans="1:4" s="20" customFormat="1" ht="12.75" customHeight="1" x14ac:dyDescent="0.25">
      <c r="A6" s="4" t="s">
        <v>53</v>
      </c>
      <c r="C6" s="19"/>
    </row>
    <row r="7" spans="1:4" s="3" customFormat="1" ht="15" customHeight="1" x14ac:dyDescent="0.25">
      <c r="A7" s="11" t="s">
        <v>0</v>
      </c>
      <c r="B7" s="12" t="s">
        <v>10</v>
      </c>
      <c r="C7" s="24" t="s">
        <v>171</v>
      </c>
      <c r="D7" s="52"/>
    </row>
    <row r="8" spans="1:4" s="3" customFormat="1" ht="12" customHeight="1" x14ac:dyDescent="0.25">
      <c r="A8" s="11" t="s">
        <v>1</v>
      </c>
      <c r="B8" s="12" t="s">
        <v>12</v>
      </c>
      <c r="C8" s="116" t="s">
        <v>134</v>
      </c>
      <c r="D8" s="117"/>
    </row>
    <row r="9" spans="1:4" s="3" customFormat="1" ht="24" customHeight="1" x14ac:dyDescent="0.25">
      <c r="A9" s="11" t="s">
        <v>2</v>
      </c>
      <c r="B9" s="13" t="s">
        <v>13</v>
      </c>
      <c r="C9" s="109" t="s">
        <v>85</v>
      </c>
      <c r="D9" s="110"/>
    </row>
    <row r="10" spans="1:4" s="3" customFormat="1" ht="15" customHeight="1" x14ac:dyDescent="0.25">
      <c r="A10" s="11" t="s">
        <v>3</v>
      </c>
      <c r="B10" s="12" t="s">
        <v>14</v>
      </c>
      <c r="C10" s="116" t="s">
        <v>15</v>
      </c>
      <c r="D10" s="117"/>
    </row>
    <row r="11" spans="1:4" s="3" customFormat="1" ht="15" customHeight="1" x14ac:dyDescent="0.25">
      <c r="A11" s="46" t="s">
        <v>4</v>
      </c>
      <c r="B11" s="47" t="s">
        <v>90</v>
      </c>
      <c r="C11" s="105" t="s">
        <v>91</v>
      </c>
      <c r="D11" s="105" t="s">
        <v>92</v>
      </c>
    </row>
    <row r="12" spans="1:4" s="3" customFormat="1" ht="15" customHeight="1" x14ac:dyDescent="0.25">
      <c r="A12" s="48"/>
      <c r="B12" s="45"/>
      <c r="C12" s="105" t="s">
        <v>93</v>
      </c>
      <c r="D12" s="105" t="s">
        <v>94</v>
      </c>
    </row>
    <row r="13" spans="1:4" s="3" customFormat="1" ht="15" customHeight="1" x14ac:dyDescent="0.25">
      <c r="A13" s="48"/>
      <c r="B13" s="45"/>
      <c r="C13" s="105" t="s">
        <v>95</v>
      </c>
      <c r="D13" s="105" t="s">
        <v>96</v>
      </c>
    </row>
    <row r="14" spans="1:4" s="3" customFormat="1" ht="15" customHeight="1" x14ac:dyDescent="0.25">
      <c r="A14" s="48"/>
      <c r="B14" s="45"/>
      <c r="C14" s="105" t="s">
        <v>97</v>
      </c>
      <c r="D14" s="105" t="s">
        <v>99</v>
      </c>
    </row>
    <row r="15" spans="1:4" s="3" customFormat="1" ht="15" customHeight="1" x14ac:dyDescent="0.25">
      <c r="A15" s="48"/>
      <c r="B15" s="45"/>
      <c r="C15" s="105" t="s">
        <v>98</v>
      </c>
      <c r="D15" s="105" t="s">
        <v>92</v>
      </c>
    </row>
    <row r="16" spans="1:4" s="3" customFormat="1" ht="15" customHeight="1" x14ac:dyDescent="0.25">
      <c r="A16" s="48"/>
      <c r="B16" s="45"/>
      <c r="C16" s="105" t="s">
        <v>100</v>
      </c>
      <c r="D16" s="105" t="s">
        <v>101</v>
      </c>
    </row>
    <row r="17" spans="1:4" s="3" customFormat="1" ht="15" customHeight="1" x14ac:dyDescent="0.25">
      <c r="A17" s="49"/>
      <c r="B17" s="44"/>
      <c r="C17" s="105" t="s">
        <v>102</v>
      </c>
      <c r="D17" s="105" t="s">
        <v>103</v>
      </c>
    </row>
    <row r="18" spans="1:4" s="3" customFormat="1" ht="14.25" customHeight="1" x14ac:dyDescent="0.25">
      <c r="A18" s="11" t="s">
        <v>5</v>
      </c>
      <c r="B18" s="12" t="s">
        <v>16</v>
      </c>
      <c r="C18" s="118" t="s">
        <v>104</v>
      </c>
      <c r="D18" s="119"/>
    </row>
    <row r="19" spans="1:4" s="3" customFormat="1" ht="23.25" x14ac:dyDescent="0.25">
      <c r="A19" s="11" t="s">
        <v>6</v>
      </c>
      <c r="B19" s="13" t="s">
        <v>17</v>
      </c>
      <c r="C19" s="120" t="s">
        <v>56</v>
      </c>
      <c r="D19" s="121"/>
    </row>
    <row r="20" spans="1:4" s="3" customFormat="1" ht="16.5" customHeight="1" x14ac:dyDescent="0.25">
      <c r="A20" s="11" t="s">
        <v>7</v>
      </c>
      <c r="B20" s="12" t="s">
        <v>18</v>
      </c>
      <c r="C20" s="109" t="s">
        <v>19</v>
      </c>
      <c r="D20" s="110"/>
    </row>
    <row r="21" spans="1:4" s="3" customFormat="1" ht="16.5" customHeight="1" x14ac:dyDescent="0.25">
      <c r="A21" s="22"/>
      <c r="B21" s="23"/>
      <c r="C21" s="22"/>
      <c r="D21" s="22"/>
    </row>
    <row r="22" spans="1:4" s="5" customFormat="1" ht="15.75" customHeight="1" x14ac:dyDescent="0.25">
      <c r="A22" s="8" t="s">
        <v>20</v>
      </c>
      <c r="B22" s="15"/>
      <c r="C22" s="15"/>
      <c r="D22" s="15"/>
    </row>
    <row r="23" spans="1:4" s="5" customFormat="1" ht="15.75" customHeight="1" x14ac:dyDescent="0.25">
      <c r="A23" s="14"/>
      <c r="B23" s="15"/>
      <c r="C23" s="15"/>
      <c r="D23" s="15"/>
    </row>
    <row r="24" spans="1:4" ht="21.75" customHeight="1" x14ac:dyDescent="0.25">
      <c r="A24" s="6"/>
      <c r="B24" s="16" t="s">
        <v>21</v>
      </c>
      <c r="C24" s="7" t="s">
        <v>22</v>
      </c>
      <c r="D24" s="9" t="s">
        <v>23</v>
      </c>
    </row>
    <row r="25" spans="1:4" s="5" customFormat="1" ht="28.5" customHeight="1" x14ac:dyDescent="0.25">
      <c r="A25" s="111" t="s">
        <v>26</v>
      </c>
      <c r="B25" s="112"/>
      <c r="C25" s="112"/>
      <c r="D25" s="113"/>
    </row>
    <row r="26" spans="1:4" s="5" customFormat="1" ht="15" customHeight="1" x14ac:dyDescent="0.25">
      <c r="A26" s="26"/>
      <c r="B26" s="27"/>
      <c r="C26" s="27"/>
      <c r="D26" s="28"/>
    </row>
    <row r="27" spans="1:4" ht="13.5" customHeight="1" x14ac:dyDescent="0.25">
      <c r="A27" s="7">
        <v>1</v>
      </c>
      <c r="B27" s="6" t="s">
        <v>172</v>
      </c>
      <c r="C27" s="6" t="s">
        <v>24</v>
      </c>
      <c r="D27" s="6" t="s">
        <v>25</v>
      </c>
    </row>
    <row r="28" spans="1:4" x14ac:dyDescent="0.25">
      <c r="A28" s="18" t="s">
        <v>27</v>
      </c>
      <c r="B28" s="17"/>
      <c r="C28" s="17"/>
      <c r="D28" s="17"/>
    </row>
    <row r="29" spans="1:4" ht="12.75" customHeight="1" x14ac:dyDescent="0.25">
      <c r="A29" s="7">
        <v>1</v>
      </c>
      <c r="B29" s="6" t="s">
        <v>107</v>
      </c>
      <c r="C29" s="6" t="s">
        <v>108</v>
      </c>
      <c r="D29" s="6" t="s">
        <v>109</v>
      </c>
    </row>
    <row r="30" spans="1:4" x14ac:dyDescent="0.25">
      <c r="A30" s="18" t="s">
        <v>42</v>
      </c>
      <c r="B30" s="17"/>
      <c r="C30" s="17"/>
      <c r="D30" s="17"/>
    </row>
    <row r="31" spans="1:4" ht="13.5" customHeight="1" x14ac:dyDescent="0.25">
      <c r="A31" s="18" t="s">
        <v>43</v>
      </c>
      <c r="B31" s="17"/>
      <c r="C31" s="17"/>
      <c r="D31" s="17"/>
    </row>
    <row r="32" spans="1:4" ht="12" customHeight="1" x14ac:dyDescent="0.25">
      <c r="A32" s="7">
        <v>1</v>
      </c>
      <c r="B32" s="6" t="s">
        <v>168</v>
      </c>
      <c r="C32" s="6" t="s">
        <v>114</v>
      </c>
      <c r="D32" s="6" t="s">
        <v>28</v>
      </c>
    </row>
    <row r="33" spans="1:4" x14ac:dyDescent="0.25">
      <c r="A33" s="18" t="s">
        <v>29</v>
      </c>
      <c r="B33" s="17"/>
      <c r="C33" s="17"/>
      <c r="D33" s="17"/>
    </row>
    <row r="34" spans="1:4" ht="14.25" customHeight="1" x14ac:dyDescent="0.25">
      <c r="A34" s="7">
        <v>1</v>
      </c>
      <c r="B34" s="6" t="s">
        <v>30</v>
      </c>
      <c r="C34" s="6" t="s">
        <v>24</v>
      </c>
      <c r="D34" s="6" t="s">
        <v>31</v>
      </c>
    </row>
    <row r="35" spans="1:4" ht="13.5" customHeight="1" x14ac:dyDescent="0.25">
      <c r="A35" s="18" t="s">
        <v>32</v>
      </c>
      <c r="B35" s="17"/>
      <c r="C35" s="17"/>
      <c r="D35" s="17"/>
    </row>
    <row r="36" spans="1:4" x14ac:dyDescent="0.25">
      <c r="A36" s="7">
        <v>1</v>
      </c>
      <c r="B36" s="6" t="s">
        <v>33</v>
      </c>
      <c r="C36" s="6" t="s">
        <v>24</v>
      </c>
      <c r="D36" s="6" t="s">
        <v>25</v>
      </c>
    </row>
    <row r="37" spans="1:4" x14ac:dyDescent="0.25">
      <c r="A37" s="25"/>
      <c r="B37" s="10"/>
      <c r="C37" s="10"/>
      <c r="D37" s="10"/>
    </row>
    <row r="38" spans="1:4" x14ac:dyDescent="0.25">
      <c r="A38" s="4" t="s">
        <v>51</v>
      </c>
      <c r="B38" s="17"/>
      <c r="C38" s="17"/>
      <c r="D38" s="17"/>
    </row>
    <row r="39" spans="1:4" x14ac:dyDescent="0.25">
      <c r="A39" s="7">
        <v>1</v>
      </c>
      <c r="B39" s="6" t="s">
        <v>34</v>
      </c>
      <c r="C39" s="114">
        <v>1966</v>
      </c>
      <c r="D39" s="115"/>
    </row>
    <row r="40" spans="1:4" x14ac:dyDescent="0.25">
      <c r="A40" s="7">
        <v>2</v>
      </c>
      <c r="B40" s="6" t="s">
        <v>36</v>
      </c>
      <c r="C40" s="108" t="s">
        <v>88</v>
      </c>
      <c r="D40" s="108"/>
    </row>
    <row r="41" spans="1:4" ht="15" customHeight="1" x14ac:dyDescent="0.25">
      <c r="A41" s="7">
        <v>3</v>
      </c>
      <c r="B41" s="6" t="s">
        <v>37</v>
      </c>
      <c r="C41" s="108" t="s">
        <v>110</v>
      </c>
      <c r="D41" s="108"/>
    </row>
    <row r="42" spans="1:4" x14ac:dyDescent="0.25">
      <c r="A42" s="7">
        <v>4</v>
      </c>
      <c r="B42" s="6" t="s">
        <v>35</v>
      </c>
      <c r="C42" s="108" t="s">
        <v>111</v>
      </c>
      <c r="D42" s="108"/>
    </row>
    <row r="43" spans="1:4" x14ac:dyDescent="0.25">
      <c r="A43" s="7">
        <v>5</v>
      </c>
      <c r="B43" s="6" t="s">
        <v>38</v>
      </c>
      <c r="C43" s="108" t="s">
        <v>112</v>
      </c>
      <c r="D43" s="108"/>
    </row>
    <row r="44" spans="1:4" x14ac:dyDescent="0.25">
      <c r="A44" s="7">
        <v>6</v>
      </c>
      <c r="B44" s="6" t="s">
        <v>39</v>
      </c>
      <c r="C44" s="108" t="s">
        <v>131</v>
      </c>
      <c r="D44" s="108"/>
    </row>
    <row r="45" spans="1:4" ht="15" customHeight="1" x14ac:dyDescent="0.25">
      <c r="A45" s="7">
        <v>7</v>
      </c>
      <c r="B45" s="6" t="s">
        <v>40</v>
      </c>
      <c r="C45" s="108" t="s">
        <v>57</v>
      </c>
      <c r="D45" s="108"/>
    </row>
    <row r="46" spans="1:4" x14ac:dyDescent="0.25">
      <c r="A46" s="7">
        <v>8</v>
      </c>
      <c r="B46" s="6" t="s">
        <v>41</v>
      </c>
      <c r="C46" s="114" t="s">
        <v>132</v>
      </c>
      <c r="D46" s="115"/>
    </row>
    <row r="47" spans="1:4" x14ac:dyDescent="0.25">
      <c r="A47" s="7">
        <v>9</v>
      </c>
      <c r="B47" s="6" t="s">
        <v>169</v>
      </c>
      <c r="C47" s="114" t="s">
        <v>133</v>
      </c>
      <c r="D47" s="115"/>
    </row>
    <row r="48" spans="1:4" x14ac:dyDescent="0.25">
      <c r="A48" s="7">
        <v>10</v>
      </c>
      <c r="B48" s="6" t="s">
        <v>87</v>
      </c>
      <c r="C48" s="106" t="s">
        <v>170</v>
      </c>
      <c r="D48" s="107"/>
    </row>
    <row r="49" spans="1:1" ht="15" customHeight="1" x14ac:dyDescent="0.25">
      <c r="A49" s="4"/>
    </row>
    <row r="50" spans="1:1" x14ac:dyDescent="0.25">
      <c r="A50" s="4"/>
    </row>
    <row r="52" spans="1:1" ht="15" customHeight="1" x14ac:dyDescent="0.25"/>
  </sheetData>
  <mergeCells count="17">
    <mergeCell ref="C8:D8"/>
    <mergeCell ref="C9:D9"/>
    <mergeCell ref="C10:D10"/>
    <mergeCell ref="C18:D18"/>
    <mergeCell ref="C19:D19"/>
    <mergeCell ref="C48:D48"/>
    <mergeCell ref="C42:D42"/>
    <mergeCell ref="C20:D20"/>
    <mergeCell ref="A25:D25"/>
    <mergeCell ref="C39:D39"/>
    <mergeCell ref="C40:D40"/>
    <mergeCell ref="C41:D41"/>
    <mergeCell ref="C47:D47"/>
    <mergeCell ref="C44:D44"/>
    <mergeCell ref="C45:D45"/>
    <mergeCell ref="C46:D46"/>
    <mergeCell ref="C43:D43"/>
  </mergeCells>
  <hyperlinks>
    <hyperlink ref="C19" r:id="rId1" display="ukl2006@mail.ru"/>
    <hyperlink ref="C18" r:id="rId2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opLeftCell="A44" zoomScale="130" zoomScaleNormal="130" workbookViewId="0">
      <selection activeCell="C88" sqref="C88"/>
    </sheetView>
  </sheetViews>
  <sheetFormatPr defaultRowHeight="15" x14ac:dyDescent="0.25"/>
  <cols>
    <col min="1" max="1" width="15.85546875" customWidth="1"/>
    <col min="2" max="2" width="13.42578125" style="30" customWidth="1"/>
    <col min="3" max="3" width="10.85546875" style="57" customWidth="1"/>
    <col min="4" max="4" width="8.28515625" style="51" customWidth="1"/>
    <col min="5" max="5" width="9" customWidth="1"/>
    <col min="6" max="7" width="9.7109375" customWidth="1"/>
    <col min="8" max="8" width="15" style="51" customWidth="1"/>
  </cols>
  <sheetData>
    <row r="1" spans="1:10" x14ac:dyDescent="0.25">
      <c r="A1" s="4" t="s">
        <v>121</v>
      </c>
      <c r="B1"/>
      <c r="C1" s="55"/>
      <c r="D1" s="55"/>
    </row>
    <row r="2" spans="1:10" ht="13.5" customHeight="1" x14ac:dyDescent="0.25">
      <c r="A2" s="4" t="s">
        <v>135</v>
      </c>
      <c r="B2"/>
      <c r="C2" s="55"/>
      <c r="D2" s="55"/>
    </row>
    <row r="3" spans="1:10" ht="62.25" customHeight="1" x14ac:dyDescent="0.25">
      <c r="A3" s="131" t="s">
        <v>63</v>
      </c>
      <c r="B3" s="132"/>
      <c r="C3" s="56" t="s">
        <v>64</v>
      </c>
      <c r="D3" s="63" t="s">
        <v>65</v>
      </c>
      <c r="E3" s="29" t="s">
        <v>66</v>
      </c>
      <c r="F3" s="29" t="s">
        <v>67</v>
      </c>
      <c r="G3" s="35" t="s">
        <v>68</v>
      </c>
      <c r="H3" s="63" t="s">
        <v>69</v>
      </c>
    </row>
    <row r="4" spans="1:10" ht="25.5" customHeight="1" x14ac:dyDescent="0.25">
      <c r="A4" s="141" t="s">
        <v>136</v>
      </c>
      <c r="B4" s="125"/>
      <c r="C4" s="74"/>
      <c r="D4" s="75">
        <v>-26.37</v>
      </c>
      <c r="E4" s="75"/>
      <c r="F4" s="75"/>
      <c r="G4" s="76"/>
      <c r="H4" s="75"/>
    </row>
    <row r="5" spans="1:10" ht="16.5" customHeight="1" x14ac:dyDescent="0.25">
      <c r="A5" s="77" t="s">
        <v>122</v>
      </c>
      <c r="B5" s="78"/>
      <c r="C5" s="74"/>
      <c r="D5" s="75">
        <v>81.260000000000005</v>
      </c>
      <c r="E5" s="75"/>
      <c r="F5" s="75"/>
      <c r="G5" s="76"/>
      <c r="H5" s="75"/>
    </row>
    <row r="6" spans="1:10" ht="15.75" customHeight="1" x14ac:dyDescent="0.25">
      <c r="A6" s="77" t="s">
        <v>123</v>
      </c>
      <c r="B6" s="78"/>
      <c r="C6" s="74"/>
      <c r="D6" s="75">
        <v>-107.63</v>
      </c>
      <c r="E6" s="75"/>
      <c r="F6" s="75"/>
      <c r="G6" s="76"/>
      <c r="H6" s="75"/>
    </row>
    <row r="7" spans="1:10" ht="16.5" customHeight="1" x14ac:dyDescent="0.25">
      <c r="A7" s="137" t="s">
        <v>137</v>
      </c>
      <c r="B7" s="136"/>
      <c r="C7" s="136"/>
      <c r="D7" s="136"/>
      <c r="E7" s="136"/>
      <c r="F7" s="136"/>
      <c r="G7" s="136"/>
      <c r="H7" s="142"/>
    </row>
    <row r="8" spans="1:10" ht="17.25" customHeight="1" x14ac:dyDescent="0.25">
      <c r="A8" s="133" t="s">
        <v>70</v>
      </c>
      <c r="B8" s="134"/>
      <c r="C8" s="79">
        <f>C12+C15+C18+C21+C24+C27</f>
        <v>21.490000000000002</v>
      </c>
      <c r="D8" s="79">
        <v>-488.3</v>
      </c>
      <c r="E8" s="80">
        <f>E12+E15+E18+E21+E24+E27</f>
        <v>3222.6</v>
      </c>
      <c r="F8" s="80">
        <f>F12+F15+F18+F21+F24+F27</f>
        <v>3140.2999999999997</v>
      </c>
      <c r="G8" s="80">
        <f>G12+G15+G18+G21+G24+G27</f>
        <v>3140.2999999999997</v>
      </c>
      <c r="H8" s="81">
        <f>F8-E8+D8</f>
        <v>-570.60000000000014</v>
      </c>
      <c r="I8" s="51"/>
    </row>
    <row r="9" spans="1:10" x14ac:dyDescent="0.25">
      <c r="A9" s="82" t="s">
        <v>71</v>
      </c>
      <c r="B9" s="83"/>
      <c r="C9" s="81">
        <f>C8-C10</f>
        <v>19.341000000000001</v>
      </c>
      <c r="D9" s="81">
        <f>D8-D10</f>
        <v>-439.47</v>
      </c>
      <c r="E9" s="81">
        <f>E8+E10</f>
        <v>3544.8599999999997</v>
      </c>
      <c r="F9" s="81">
        <f>F8+F10</f>
        <v>3454.33</v>
      </c>
      <c r="G9" s="81">
        <f>G8+G10</f>
        <v>3454.33</v>
      </c>
      <c r="H9" s="81">
        <f t="shared" ref="H9" si="0">F9-E9+D9</f>
        <v>-529.99999999999977</v>
      </c>
    </row>
    <row r="10" spans="1:10" x14ac:dyDescent="0.25">
      <c r="A10" s="135" t="s">
        <v>72</v>
      </c>
      <c r="B10" s="136"/>
      <c r="C10" s="81">
        <f>C8*10%</f>
        <v>2.1490000000000005</v>
      </c>
      <c r="D10" s="81">
        <f>D8*10%</f>
        <v>-48.830000000000005</v>
      </c>
      <c r="E10" s="81">
        <f>E8*10%</f>
        <v>322.26</v>
      </c>
      <c r="F10" s="81">
        <f>F8*10%</f>
        <v>314.02999999999997</v>
      </c>
      <c r="G10" s="81">
        <f>G8*10%</f>
        <v>314.02999999999997</v>
      </c>
      <c r="H10" s="81">
        <f>F10-E10+D10</f>
        <v>-57.060000000000024</v>
      </c>
      <c r="I10" s="51"/>
    </row>
    <row r="11" spans="1:10" ht="12.75" customHeight="1" x14ac:dyDescent="0.25">
      <c r="A11" s="137" t="s">
        <v>115</v>
      </c>
      <c r="B11" s="138"/>
      <c r="C11" s="138"/>
      <c r="D11" s="138"/>
      <c r="E11" s="138"/>
      <c r="F11" s="138"/>
      <c r="G11" s="138"/>
      <c r="H11" s="134"/>
      <c r="J11" s="51"/>
    </row>
    <row r="12" spans="1:10" x14ac:dyDescent="0.25">
      <c r="A12" s="139" t="s">
        <v>54</v>
      </c>
      <c r="B12" s="140"/>
      <c r="C12" s="79">
        <v>5.75</v>
      </c>
      <c r="D12" s="79">
        <v>-137.08000000000001</v>
      </c>
      <c r="E12" s="80">
        <v>862.35</v>
      </c>
      <c r="F12" s="80">
        <v>841.53</v>
      </c>
      <c r="G12" s="80">
        <f>F12</f>
        <v>841.53</v>
      </c>
      <c r="H12" s="81">
        <f t="shared" ref="H12:H29" si="1">F12-E12+D12</f>
        <v>-157.90000000000006</v>
      </c>
      <c r="I12" s="51"/>
    </row>
    <row r="13" spans="1:10" x14ac:dyDescent="0.25">
      <c r="A13" s="82" t="s">
        <v>71</v>
      </c>
      <c r="B13" s="83"/>
      <c r="C13" s="81">
        <f>C12-C14</f>
        <v>5.1749999999999998</v>
      </c>
      <c r="D13" s="81">
        <f>D12-D14</f>
        <v>-123.37200000000001</v>
      </c>
      <c r="E13" s="81">
        <f>E12+E14</f>
        <v>948.58500000000004</v>
      </c>
      <c r="F13" s="81">
        <f>F12+F14</f>
        <v>925.68299999999999</v>
      </c>
      <c r="G13" s="81">
        <f>G12+G14</f>
        <v>925.68299999999999</v>
      </c>
      <c r="H13" s="81">
        <f t="shared" si="1"/>
        <v>-146.27400000000006</v>
      </c>
    </row>
    <row r="14" spans="1:10" x14ac:dyDescent="0.25">
      <c r="A14" s="135" t="s">
        <v>72</v>
      </c>
      <c r="B14" s="136"/>
      <c r="C14" s="81">
        <f>C12*10%</f>
        <v>0.57500000000000007</v>
      </c>
      <c r="D14" s="81">
        <f>D12*10%</f>
        <v>-13.708000000000002</v>
      </c>
      <c r="E14" s="81">
        <f>E12*10%</f>
        <v>86.235000000000014</v>
      </c>
      <c r="F14" s="81">
        <f>F12*10%</f>
        <v>84.153000000000006</v>
      </c>
      <c r="G14" s="81">
        <f>G12*10%</f>
        <v>84.153000000000006</v>
      </c>
      <c r="H14" s="81">
        <f t="shared" si="1"/>
        <v>-15.79000000000001</v>
      </c>
    </row>
    <row r="15" spans="1:10" ht="23.25" customHeight="1" x14ac:dyDescent="0.25">
      <c r="A15" s="139" t="s">
        <v>44</v>
      </c>
      <c r="B15" s="140"/>
      <c r="C15" s="79">
        <v>3.51</v>
      </c>
      <c r="D15" s="79">
        <v>-81.95</v>
      </c>
      <c r="E15" s="80">
        <v>526.41999999999996</v>
      </c>
      <c r="F15" s="80">
        <v>520.57000000000005</v>
      </c>
      <c r="G15" s="80">
        <f>F15</f>
        <v>520.57000000000005</v>
      </c>
      <c r="H15" s="81">
        <f t="shared" si="1"/>
        <v>-87.799999999999912</v>
      </c>
    </row>
    <row r="16" spans="1:10" x14ac:dyDescent="0.25">
      <c r="A16" s="82" t="s">
        <v>71</v>
      </c>
      <c r="B16" s="83"/>
      <c r="C16" s="81">
        <f>C15-C17</f>
        <v>3.1589999999999998</v>
      </c>
      <c r="D16" s="81">
        <v>-73.75</v>
      </c>
      <c r="E16" s="81">
        <f>E15+E17</f>
        <v>579.0619999999999</v>
      </c>
      <c r="F16" s="81">
        <f>F15+F17</f>
        <v>572.62700000000007</v>
      </c>
      <c r="G16" s="81">
        <f>G15+G17</f>
        <v>572.62700000000007</v>
      </c>
      <c r="H16" s="81">
        <f t="shared" si="1"/>
        <v>-80.184999999999832</v>
      </c>
    </row>
    <row r="17" spans="1:10" ht="15" customHeight="1" x14ac:dyDescent="0.25">
      <c r="A17" s="135" t="s">
        <v>72</v>
      </c>
      <c r="B17" s="136"/>
      <c r="C17" s="81">
        <f>C15*10%</f>
        <v>0.35099999999999998</v>
      </c>
      <c r="D17" s="81">
        <f>D15*10%</f>
        <v>-8.1950000000000003</v>
      </c>
      <c r="E17" s="81">
        <f>E15*10%</f>
        <v>52.641999999999996</v>
      </c>
      <c r="F17" s="81">
        <f>F15*10%</f>
        <v>52.057000000000009</v>
      </c>
      <c r="G17" s="81">
        <f>G15*10%</f>
        <v>52.057000000000009</v>
      </c>
      <c r="H17" s="81">
        <f t="shared" si="1"/>
        <v>-8.7799999999999869</v>
      </c>
    </row>
    <row r="18" spans="1:10" ht="15.75" customHeight="1" x14ac:dyDescent="0.25">
      <c r="A18" s="139" t="s">
        <v>55</v>
      </c>
      <c r="B18" s="140"/>
      <c r="C18" s="74">
        <v>2.41</v>
      </c>
      <c r="D18" s="79">
        <v>-56.32</v>
      </c>
      <c r="E18" s="80">
        <v>361.46</v>
      </c>
      <c r="F18" s="80">
        <v>352.81</v>
      </c>
      <c r="G18" s="80">
        <f>F18</f>
        <v>352.81</v>
      </c>
      <c r="H18" s="81">
        <f t="shared" si="1"/>
        <v>-64.96999999999997</v>
      </c>
    </row>
    <row r="19" spans="1:10" ht="13.5" customHeight="1" x14ac:dyDescent="0.25">
      <c r="A19" s="82" t="s">
        <v>71</v>
      </c>
      <c r="B19" s="83"/>
      <c r="C19" s="81">
        <f>C18-C20</f>
        <v>2.169</v>
      </c>
      <c r="D19" s="81">
        <f>D18-D20</f>
        <v>-50.688000000000002</v>
      </c>
      <c r="E19" s="81">
        <f>E18+E20</f>
        <v>397.60599999999999</v>
      </c>
      <c r="F19" s="81">
        <f>F18+F20</f>
        <v>388.09100000000001</v>
      </c>
      <c r="G19" s="81">
        <f>G18+G20</f>
        <v>388.09100000000001</v>
      </c>
      <c r="H19" s="81">
        <f t="shared" si="1"/>
        <v>-60.202999999999989</v>
      </c>
    </row>
    <row r="20" spans="1:10" ht="12.75" customHeight="1" x14ac:dyDescent="0.25">
      <c r="A20" s="135" t="s">
        <v>72</v>
      </c>
      <c r="B20" s="136"/>
      <c r="C20" s="81">
        <f>C18*10%</f>
        <v>0.24100000000000002</v>
      </c>
      <c r="D20" s="81">
        <f>D18*10%</f>
        <v>-5.6320000000000006</v>
      </c>
      <c r="E20" s="81">
        <f>E18*10%</f>
        <v>36.146000000000001</v>
      </c>
      <c r="F20" s="81">
        <f>F18*10%</f>
        <v>35.280999999999999</v>
      </c>
      <c r="G20" s="81">
        <f>G18*10%</f>
        <v>35.280999999999999</v>
      </c>
      <c r="H20" s="81">
        <f t="shared" si="1"/>
        <v>-6.4970000000000026</v>
      </c>
    </row>
    <row r="21" spans="1:10" x14ac:dyDescent="0.25">
      <c r="A21" s="139" t="s">
        <v>86</v>
      </c>
      <c r="B21" s="145"/>
      <c r="C21" s="84">
        <v>1.1299999999999999</v>
      </c>
      <c r="D21" s="84">
        <v>-26.5</v>
      </c>
      <c r="E21" s="81">
        <v>169.46</v>
      </c>
      <c r="F21" s="81">
        <v>165.39</v>
      </c>
      <c r="G21" s="81">
        <f>F21</f>
        <v>165.39</v>
      </c>
      <c r="H21" s="81">
        <f t="shared" si="1"/>
        <v>-30.570000000000022</v>
      </c>
    </row>
    <row r="22" spans="1:10" ht="14.25" customHeight="1" x14ac:dyDescent="0.25">
      <c r="A22" s="82" t="s">
        <v>71</v>
      </c>
      <c r="B22" s="83"/>
      <c r="C22" s="81">
        <f>C21-C23</f>
        <v>1.0169999999999999</v>
      </c>
      <c r="D22" s="81">
        <f>D21-D23</f>
        <v>-23.85</v>
      </c>
      <c r="E22" s="81">
        <f>E21+E23</f>
        <v>186.40600000000001</v>
      </c>
      <c r="F22" s="81">
        <f>F21+F23</f>
        <v>181.92899999999997</v>
      </c>
      <c r="G22" s="81">
        <f>G21+G23</f>
        <v>181.92899999999997</v>
      </c>
      <c r="H22" s="81">
        <f t="shared" si="1"/>
        <v>-28.327000000000034</v>
      </c>
    </row>
    <row r="23" spans="1:10" ht="14.25" customHeight="1" x14ac:dyDescent="0.25">
      <c r="A23" s="135" t="s">
        <v>72</v>
      </c>
      <c r="B23" s="146"/>
      <c r="C23" s="81">
        <f>C21*10%</f>
        <v>0.11299999999999999</v>
      </c>
      <c r="D23" s="81">
        <f>D21*10%</f>
        <v>-2.6500000000000004</v>
      </c>
      <c r="E23" s="81">
        <f>E21*10%</f>
        <v>16.946000000000002</v>
      </c>
      <c r="F23" s="81">
        <f>F21*10%</f>
        <v>16.538999999999998</v>
      </c>
      <c r="G23" s="81">
        <f>G21*10%</f>
        <v>16.538999999999998</v>
      </c>
      <c r="H23" s="81">
        <f t="shared" si="1"/>
        <v>-3.0570000000000039</v>
      </c>
    </row>
    <row r="24" spans="1:10" ht="14.25" customHeight="1" x14ac:dyDescent="0.25">
      <c r="A24" s="85" t="s">
        <v>45</v>
      </c>
      <c r="B24" s="86"/>
      <c r="C24" s="84">
        <v>4.43</v>
      </c>
      <c r="D24" s="84">
        <v>-90.93</v>
      </c>
      <c r="E24" s="81">
        <v>664.47</v>
      </c>
      <c r="F24" s="81">
        <v>638.84</v>
      </c>
      <c r="G24" s="81">
        <f>F24</f>
        <v>638.84</v>
      </c>
      <c r="H24" s="81">
        <f t="shared" si="1"/>
        <v>-116.56</v>
      </c>
    </row>
    <row r="25" spans="1:10" ht="14.25" customHeight="1" x14ac:dyDescent="0.25">
      <c r="A25" s="82" t="s">
        <v>71</v>
      </c>
      <c r="B25" s="83"/>
      <c r="C25" s="81">
        <f>C24-C26</f>
        <v>3.9869999999999997</v>
      </c>
      <c r="D25" s="81">
        <f>D24-D26</f>
        <v>-81.837000000000003</v>
      </c>
      <c r="E25" s="81">
        <f>E24+E26</f>
        <v>730.91700000000003</v>
      </c>
      <c r="F25" s="81">
        <f>F24+F26</f>
        <v>702.72400000000005</v>
      </c>
      <c r="G25" s="81">
        <f>G24+G26</f>
        <v>702.72400000000005</v>
      </c>
      <c r="H25" s="81">
        <f t="shared" si="1"/>
        <v>-110.02999999999999</v>
      </c>
    </row>
    <row r="26" spans="1:10" x14ac:dyDescent="0.25">
      <c r="A26" s="135" t="s">
        <v>72</v>
      </c>
      <c r="B26" s="136"/>
      <c r="C26" s="81">
        <f>C24*10%</f>
        <v>0.443</v>
      </c>
      <c r="D26" s="81">
        <f>D24*10%</f>
        <v>-9.0930000000000017</v>
      </c>
      <c r="E26" s="81">
        <f>E24*10%</f>
        <v>66.447000000000003</v>
      </c>
      <c r="F26" s="81">
        <f>F24*10%</f>
        <v>63.884000000000007</v>
      </c>
      <c r="G26" s="81">
        <f>G24*10%</f>
        <v>63.884000000000007</v>
      </c>
      <c r="H26" s="81">
        <f t="shared" si="1"/>
        <v>-11.655999999999997</v>
      </c>
    </row>
    <row r="27" spans="1:10" ht="14.25" customHeight="1" x14ac:dyDescent="0.25">
      <c r="A27" s="143" t="s">
        <v>46</v>
      </c>
      <c r="B27" s="144"/>
      <c r="C27" s="87">
        <v>4.26</v>
      </c>
      <c r="D27" s="87">
        <v>-95.52</v>
      </c>
      <c r="E27" s="88">
        <v>638.44000000000005</v>
      </c>
      <c r="F27" s="88">
        <v>621.16</v>
      </c>
      <c r="G27" s="88">
        <f>F27</f>
        <v>621.16</v>
      </c>
      <c r="H27" s="81">
        <f t="shared" si="1"/>
        <v>-112.80000000000008</v>
      </c>
    </row>
    <row r="28" spans="1:10" x14ac:dyDescent="0.25">
      <c r="A28" s="82" t="s">
        <v>71</v>
      </c>
      <c r="B28" s="83"/>
      <c r="C28" s="81">
        <f>C27-C29</f>
        <v>3.8339999999999996</v>
      </c>
      <c r="D28" s="81">
        <f>D27-D29</f>
        <v>-85.967999999999989</v>
      </c>
      <c r="E28" s="81">
        <f>E27-E29</f>
        <v>574.596</v>
      </c>
      <c r="F28" s="81">
        <f>F27-F29</f>
        <v>559.04399999999998</v>
      </c>
      <c r="G28" s="81">
        <f>G27-G29</f>
        <v>559.04399999999998</v>
      </c>
      <c r="H28" s="81">
        <f t="shared" si="1"/>
        <v>-101.52000000000001</v>
      </c>
    </row>
    <row r="29" spans="1:10" x14ac:dyDescent="0.25">
      <c r="A29" s="135" t="s">
        <v>72</v>
      </c>
      <c r="B29" s="136"/>
      <c r="C29" s="81">
        <f>C27*10%</f>
        <v>0.42599999999999999</v>
      </c>
      <c r="D29" s="81">
        <f>D27*10%</f>
        <v>-9.5519999999999996</v>
      </c>
      <c r="E29" s="81">
        <f>E27*10%</f>
        <v>63.844000000000008</v>
      </c>
      <c r="F29" s="81">
        <f>F27*10%</f>
        <v>62.116</v>
      </c>
      <c r="G29" s="81">
        <f>G27*10%</f>
        <v>62.116</v>
      </c>
      <c r="H29" s="81">
        <f t="shared" si="1"/>
        <v>-11.280000000000008</v>
      </c>
    </row>
    <row r="30" spans="1:10" ht="12.75" customHeight="1" x14ac:dyDescent="0.25">
      <c r="A30" s="89"/>
      <c r="B30" s="90"/>
      <c r="C30" s="81"/>
      <c r="D30" s="81"/>
      <c r="E30" s="81"/>
      <c r="F30" s="81"/>
      <c r="G30" s="91"/>
      <c r="H30" s="81"/>
    </row>
    <row r="31" spans="1:10" ht="17.25" customHeight="1" x14ac:dyDescent="0.25">
      <c r="A31" s="133" t="s">
        <v>47</v>
      </c>
      <c r="B31" s="134"/>
      <c r="C31" s="84">
        <v>7.93</v>
      </c>
      <c r="D31" s="84">
        <v>428.96</v>
      </c>
      <c r="E31" s="92">
        <v>1189.3900000000001</v>
      </c>
      <c r="F31" s="92">
        <v>1160.19</v>
      </c>
      <c r="G31" s="93">
        <f>G32+G33</f>
        <v>1047.3989999999997</v>
      </c>
      <c r="H31" s="84">
        <f>F31-E31+D31+F31-G31</f>
        <v>512.55100000000039</v>
      </c>
      <c r="J31" s="104"/>
    </row>
    <row r="32" spans="1:10" ht="16.5" customHeight="1" x14ac:dyDescent="0.25">
      <c r="A32" s="82" t="s">
        <v>73</v>
      </c>
      <c r="B32" s="83"/>
      <c r="C32" s="84">
        <f>C31-C33</f>
        <v>7.1369999999999996</v>
      </c>
      <c r="D32" s="84">
        <v>436.21</v>
      </c>
      <c r="E32" s="81">
        <f>E31-E33</f>
        <v>1070.451</v>
      </c>
      <c r="F32" s="81">
        <f>F31-F33</f>
        <v>1044.171</v>
      </c>
      <c r="G32" s="94">
        <f>G66-G48</f>
        <v>931.37999999999965</v>
      </c>
      <c r="H32" s="84">
        <f t="shared" ref="H32" si="2">F32-E32+D32+F32-G32</f>
        <v>522.72100000000046</v>
      </c>
      <c r="I32" s="51"/>
    </row>
    <row r="33" spans="1:10" ht="12.75" customHeight="1" x14ac:dyDescent="0.25">
      <c r="A33" s="135" t="s">
        <v>72</v>
      </c>
      <c r="B33" s="136"/>
      <c r="C33" s="81">
        <f>C31*10%</f>
        <v>0.79300000000000004</v>
      </c>
      <c r="D33" s="81">
        <v>-7.25</v>
      </c>
      <c r="E33" s="81">
        <f>E31*10%</f>
        <v>118.93900000000002</v>
      </c>
      <c r="F33" s="81">
        <f>F31*10%</f>
        <v>116.01900000000001</v>
      </c>
      <c r="G33" s="81">
        <f>F33</f>
        <v>116.01900000000001</v>
      </c>
      <c r="H33" s="84">
        <f>F33-E33+D33+F33-G33</f>
        <v>-10.170000000000016</v>
      </c>
    </row>
    <row r="34" spans="1:10" ht="12.75" customHeight="1" x14ac:dyDescent="0.25">
      <c r="A34" s="89"/>
      <c r="B34" s="90"/>
      <c r="C34" s="81"/>
      <c r="D34" s="81"/>
      <c r="E34" s="81"/>
      <c r="F34" s="81"/>
      <c r="G34" s="81"/>
      <c r="H34" s="84"/>
    </row>
    <row r="35" spans="1:10" ht="12.75" customHeight="1" x14ac:dyDescent="0.25">
      <c r="A35" s="149" t="s">
        <v>125</v>
      </c>
      <c r="B35" s="150"/>
      <c r="C35" s="81"/>
      <c r="D35" s="84">
        <v>-48.29</v>
      </c>
      <c r="E35" s="84">
        <f>E37+E38+E39+E40</f>
        <v>387.44000000000005</v>
      </c>
      <c r="F35" s="84">
        <f>F37+F38+F39+F40</f>
        <v>373.05</v>
      </c>
      <c r="G35" s="84">
        <f>G37+G38+G39+G40</f>
        <v>373.05</v>
      </c>
      <c r="H35" s="84">
        <f>F35-E35+D35+F35-G35</f>
        <v>-62.680000000000064</v>
      </c>
    </row>
    <row r="36" spans="1:10" ht="12.75" customHeight="1" x14ac:dyDescent="0.25">
      <c r="A36" s="82" t="s">
        <v>126</v>
      </c>
      <c r="B36" s="95"/>
      <c r="C36" s="81"/>
      <c r="D36" s="81"/>
      <c r="E36" s="81"/>
      <c r="F36" s="81"/>
      <c r="G36" s="81"/>
      <c r="H36" s="84"/>
    </row>
    <row r="37" spans="1:10" ht="12.75" customHeight="1" x14ac:dyDescent="0.25">
      <c r="A37" s="151" t="s">
        <v>127</v>
      </c>
      <c r="B37" s="152"/>
      <c r="C37" s="81"/>
      <c r="D37" s="81">
        <v>-1.7</v>
      </c>
      <c r="E37" s="81">
        <v>13.54</v>
      </c>
      <c r="F37" s="81">
        <v>12.96</v>
      </c>
      <c r="G37" s="81">
        <f>F37</f>
        <v>12.96</v>
      </c>
      <c r="H37" s="81">
        <f t="shared" ref="H37:H40" si="3">F37-E37+D37+F37-G37</f>
        <v>-2.2799999999999976</v>
      </c>
    </row>
    <row r="38" spans="1:10" ht="12.75" customHeight="1" x14ac:dyDescent="0.25">
      <c r="A38" s="151" t="s">
        <v>128</v>
      </c>
      <c r="B38" s="152"/>
      <c r="C38" s="81"/>
      <c r="D38" s="81">
        <v>-8.86</v>
      </c>
      <c r="E38" s="81">
        <v>69.739999999999995</v>
      </c>
      <c r="F38" s="81">
        <v>66.61</v>
      </c>
      <c r="G38" s="81">
        <f t="shared" ref="G38:G40" si="4">F38</f>
        <v>66.61</v>
      </c>
      <c r="H38" s="81">
        <f t="shared" si="3"/>
        <v>-11.989999999999995</v>
      </c>
    </row>
    <row r="39" spans="1:10" ht="12.75" customHeight="1" x14ac:dyDescent="0.25">
      <c r="A39" s="151" t="s">
        <v>143</v>
      </c>
      <c r="B39" s="152"/>
      <c r="C39" s="81"/>
      <c r="D39" s="81">
        <v>-36.450000000000003</v>
      </c>
      <c r="E39" s="81">
        <v>290.43</v>
      </c>
      <c r="F39" s="81">
        <v>280.49</v>
      </c>
      <c r="G39" s="81">
        <f t="shared" si="4"/>
        <v>280.49</v>
      </c>
      <c r="H39" s="81">
        <f t="shared" si="3"/>
        <v>-46.389999999999986</v>
      </c>
    </row>
    <row r="40" spans="1:10" ht="12.75" customHeight="1" x14ac:dyDescent="0.25">
      <c r="A40" s="151" t="s">
        <v>144</v>
      </c>
      <c r="B40" s="152"/>
      <c r="C40" s="81"/>
      <c r="D40" s="81">
        <v>-1.28</v>
      </c>
      <c r="E40" s="81">
        <v>13.73</v>
      </c>
      <c r="F40" s="81">
        <v>12.99</v>
      </c>
      <c r="G40" s="81">
        <f t="shared" si="4"/>
        <v>12.99</v>
      </c>
      <c r="H40" s="81">
        <f t="shared" si="3"/>
        <v>-2.0200000000000014</v>
      </c>
    </row>
    <row r="41" spans="1:10" ht="17.25" customHeight="1" x14ac:dyDescent="0.25">
      <c r="A41" s="124" t="s">
        <v>116</v>
      </c>
      <c r="B41" s="153"/>
      <c r="C41" s="81"/>
      <c r="D41" s="81"/>
      <c r="E41" s="84">
        <f>E8+E31+E35</f>
        <v>4799.43</v>
      </c>
      <c r="F41" s="84">
        <f>F8+F31+F35</f>
        <v>4673.54</v>
      </c>
      <c r="G41" s="84">
        <f>G8+G31+G35</f>
        <v>4560.7489999999998</v>
      </c>
      <c r="H41" s="84"/>
    </row>
    <row r="42" spans="1:10" ht="12" customHeight="1" x14ac:dyDescent="0.25">
      <c r="A42" s="126" t="s">
        <v>117</v>
      </c>
      <c r="B42" s="129"/>
      <c r="C42" s="81"/>
      <c r="D42" s="81"/>
      <c r="E42" s="81"/>
      <c r="F42" s="81"/>
      <c r="G42" s="96"/>
      <c r="H42" s="84"/>
    </row>
    <row r="43" spans="1:10" ht="15" hidden="1" customHeight="1" x14ac:dyDescent="0.25">
      <c r="A43" s="128" t="s">
        <v>48</v>
      </c>
      <c r="B43" s="129"/>
      <c r="C43" s="81">
        <v>5.27</v>
      </c>
      <c r="D43" s="81"/>
      <c r="E43" s="81"/>
      <c r="F43" s="81"/>
      <c r="G43" s="96"/>
      <c r="H43" s="84">
        <f t="shared" ref="H43:H45" si="5">F43-E43+D43+F43-G43</f>
        <v>0</v>
      </c>
    </row>
    <row r="44" spans="1:10" ht="15" customHeight="1" x14ac:dyDescent="0.25">
      <c r="A44" s="126" t="s">
        <v>145</v>
      </c>
      <c r="B44" s="127"/>
      <c r="C44" s="81" t="s">
        <v>165</v>
      </c>
      <c r="D44" s="81">
        <v>45</v>
      </c>
      <c r="E44" s="81">
        <v>10.8</v>
      </c>
      <c r="F44" s="81">
        <v>10.8</v>
      </c>
      <c r="G44" s="81">
        <v>1.8</v>
      </c>
      <c r="H44" s="84">
        <f t="shared" si="5"/>
        <v>54</v>
      </c>
    </row>
    <row r="45" spans="1:10" ht="13.5" customHeight="1" x14ac:dyDescent="0.25">
      <c r="A45" s="128" t="s">
        <v>89</v>
      </c>
      <c r="B45" s="129"/>
      <c r="C45" s="81"/>
      <c r="D45" s="81">
        <v>0</v>
      </c>
      <c r="E45" s="81">
        <v>1.8</v>
      </c>
      <c r="F45" s="81">
        <v>1.8</v>
      </c>
      <c r="G45" s="81">
        <v>1.8</v>
      </c>
      <c r="H45" s="84">
        <f t="shared" si="5"/>
        <v>0</v>
      </c>
    </row>
    <row r="46" spans="1:10" ht="13.5" customHeight="1" x14ac:dyDescent="0.25">
      <c r="A46" s="126" t="s">
        <v>146</v>
      </c>
      <c r="B46" s="130"/>
      <c r="C46" s="81" t="s">
        <v>166</v>
      </c>
      <c r="D46" s="81">
        <v>36.26</v>
      </c>
      <c r="E46" s="81">
        <v>15.36</v>
      </c>
      <c r="F46" s="81">
        <v>15.36</v>
      </c>
      <c r="G46" s="81">
        <v>2.61</v>
      </c>
      <c r="H46" s="84">
        <f>D46+F46-G46</f>
        <v>49.01</v>
      </c>
    </row>
    <row r="47" spans="1:10" ht="13.5" customHeight="1" x14ac:dyDescent="0.25">
      <c r="A47" s="97" t="s">
        <v>89</v>
      </c>
      <c r="B47" s="98"/>
      <c r="C47" s="81"/>
      <c r="D47" s="81">
        <v>0</v>
      </c>
      <c r="E47" s="81">
        <v>2.61</v>
      </c>
      <c r="F47" s="81">
        <v>2.61</v>
      </c>
      <c r="G47" s="81">
        <v>2.61</v>
      </c>
      <c r="H47" s="84">
        <v>0</v>
      </c>
    </row>
    <row r="48" spans="1:10" ht="30" customHeight="1" x14ac:dyDescent="0.25">
      <c r="A48" s="122" t="s">
        <v>147</v>
      </c>
      <c r="B48" s="123"/>
      <c r="C48" s="81"/>
      <c r="D48" s="81">
        <v>0</v>
      </c>
      <c r="E48" s="81">
        <v>2154.17</v>
      </c>
      <c r="F48" s="81">
        <v>2018.06</v>
      </c>
      <c r="G48" s="81">
        <v>2154.17</v>
      </c>
      <c r="H48" s="84">
        <f>F48-E48</f>
        <v>-136.11000000000013</v>
      </c>
      <c r="J48" s="51"/>
    </row>
    <row r="49" spans="1:10" ht="20.25" customHeight="1" x14ac:dyDescent="0.25">
      <c r="A49" s="124" t="s">
        <v>148</v>
      </c>
      <c r="B49" s="125"/>
      <c r="C49" s="81"/>
      <c r="D49" s="81">
        <v>0</v>
      </c>
      <c r="E49" s="81">
        <v>11.55</v>
      </c>
      <c r="F49" s="81">
        <v>5.76</v>
      </c>
      <c r="G49" s="81">
        <f>F49</f>
        <v>5.76</v>
      </c>
      <c r="H49" s="84">
        <f>F49-E49+D49+F49-G49</f>
        <v>-5.7900000000000009</v>
      </c>
    </row>
    <row r="50" spans="1:10" ht="9.75" customHeight="1" x14ac:dyDescent="0.25">
      <c r="A50" s="97"/>
      <c r="B50" s="98"/>
      <c r="C50" s="81"/>
      <c r="D50" s="81"/>
      <c r="E50" s="81"/>
      <c r="F50" s="81"/>
      <c r="G50" s="81"/>
      <c r="H50" s="84"/>
    </row>
    <row r="51" spans="1:10" ht="18" customHeight="1" x14ac:dyDescent="0.25">
      <c r="A51" s="149" t="s">
        <v>116</v>
      </c>
      <c r="B51" s="150"/>
      <c r="C51" s="81"/>
      <c r="D51" s="81"/>
      <c r="E51" s="84">
        <f>E41+E44+E46+E48+E49</f>
        <v>6991.31</v>
      </c>
      <c r="F51" s="84">
        <f>F41+F44+F46+F48+F49</f>
        <v>6723.52</v>
      </c>
      <c r="G51" s="84">
        <f>G41+G44+G46+G48+G49</f>
        <v>6725.0889999999999</v>
      </c>
      <c r="H51" s="81"/>
    </row>
    <row r="52" spans="1:10" ht="18" customHeight="1" x14ac:dyDescent="0.25">
      <c r="A52" s="147" t="s">
        <v>124</v>
      </c>
      <c r="B52" s="165"/>
      <c r="C52" s="99"/>
      <c r="D52" s="100">
        <f>D4</f>
        <v>-26.37</v>
      </c>
      <c r="E52" s="92"/>
      <c r="F52" s="92"/>
      <c r="G52" s="99"/>
      <c r="H52" s="99">
        <f>F51-E51+D52+F51-G51-H48</f>
        <v>-159.61899999999923</v>
      </c>
      <c r="I52" s="51"/>
    </row>
    <row r="53" spans="1:10" ht="31.5" customHeight="1" x14ac:dyDescent="0.25">
      <c r="A53" s="147" t="s">
        <v>138</v>
      </c>
      <c r="B53" s="147"/>
      <c r="C53" s="101"/>
      <c r="D53" s="101"/>
      <c r="E53" s="92"/>
      <c r="F53" s="92"/>
      <c r="G53" s="92"/>
      <c r="H53" s="92">
        <f>H54+H55</f>
        <v>-159.61899999999991</v>
      </c>
      <c r="J53" s="51"/>
    </row>
    <row r="54" spans="1:10" ht="15.75" customHeight="1" x14ac:dyDescent="0.25">
      <c r="A54" s="147" t="s">
        <v>122</v>
      </c>
      <c r="B54" s="148"/>
      <c r="C54" s="101"/>
      <c r="D54" s="101"/>
      <c r="E54" s="92"/>
      <c r="F54" s="92"/>
      <c r="G54" s="92"/>
      <c r="H54" s="92">
        <f>H32+H44+H46</f>
        <v>625.73100000000045</v>
      </c>
    </row>
    <row r="55" spans="1:10" ht="18" customHeight="1" x14ac:dyDescent="0.25">
      <c r="A55" s="147" t="s">
        <v>123</v>
      </c>
      <c r="B55" s="125"/>
      <c r="C55" s="101"/>
      <c r="D55" s="101"/>
      <c r="E55" s="92"/>
      <c r="F55" s="92"/>
      <c r="G55" s="92"/>
      <c r="H55" s="92">
        <f>H8+H33+H35+H48+H49</f>
        <v>-785.35000000000036</v>
      </c>
    </row>
    <row r="56" spans="1:10" ht="15.75" customHeight="1" x14ac:dyDescent="0.25">
      <c r="A56" s="154"/>
      <c r="B56" s="155"/>
      <c r="C56" s="155"/>
      <c r="D56" s="155"/>
      <c r="E56" s="155"/>
      <c r="F56" s="155"/>
      <c r="G56" s="155"/>
      <c r="H56" s="155"/>
    </row>
    <row r="57" spans="1:10" ht="14.25" customHeight="1" x14ac:dyDescent="0.25"/>
    <row r="58" spans="1:10" x14ac:dyDescent="0.25">
      <c r="A58" s="19" t="s">
        <v>139</v>
      </c>
      <c r="D58" s="66"/>
      <c r="E58" s="20"/>
      <c r="F58" s="20"/>
      <c r="G58" s="20"/>
    </row>
    <row r="59" spans="1:10" x14ac:dyDescent="0.25">
      <c r="A59" s="162" t="s">
        <v>58</v>
      </c>
      <c r="B59" s="163"/>
      <c r="C59" s="163"/>
      <c r="D59" s="164"/>
      <c r="E59" s="31" t="s">
        <v>59</v>
      </c>
      <c r="F59" s="31" t="s">
        <v>60</v>
      </c>
      <c r="G59" s="31" t="s">
        <v>118</v>
      </c>
      <c r="H59" s="64" t="s">
        <v>119</v>
      </c>
    </row>
    <row r="60" spans="1:10" ht="35.25" customHeight="1" x14ac:dyDescent="0.25">
      <c r="A60" s="159" t="s">
        <v>149</v>
      </c>
      <c r="B60" s="160"/>
      <c r="C60" s="160"/>
      <c r="D60" s="161"/>
      <c r="E60" s="32">
        <v>43800</v>
      </c>
      <c r="F60" s="31" t="s">
        <v>150</v>
      </c>
      <c r="G60" s="102">
        <v>2644.17</v>
      </c>
      <c r="H60" s="64" t="s">
        <v>151</v>
      </c>
    </row>
    <row r="61" spans="1:10" x14ac:dyDescent="0.25">
      <c r="A61" s="156" t="s">
        <v>105</v>
      </c>
      <c r="B61" s="157"/>
      <c r="C61" s="157"/>
      <c r="D61" s="158"/>
      <c r="E61" s="32">
        <v>43556</v>
      </c>
      <c r="F61" s="31" t="s">
        <v>152</v>
      </c>
      <c r="G61" s="102">
        <v>3.66</v>
      </c>
      <c r="H61" s="64" t="s">
        <v>120</v>
      </c>
    </row>
    <row r="62" spans="1:10" x14ac:dyDescent="0.25">
      <c r="A62" s="156" t="s">
        <v>153</v>
      </c>
      <c r="B62" s="157"/>
      <c r="C62" s="157"/>
      <c r="D62" s="158"/>
      <c r="E62" s="32">
        <v>43497</v>
      </c>
      <c r="F62" s="31" t="s">
        <v>154</v>
      </c>
      <c r="G62" s="102">
        <v>19.2</v>
      </c>
      <c r="H62" s="64" t="s">
        <v>155</v>
      </c>
    </row>
    <row r="63" spans="1:10" x14ac:dyDescent="0.25">
      <c r="A63" s="156" t="s">
        <v>156</v>
      </c>
      <c r="B63" s="157"/>
      <c r="C63" s="157"/>
      <c r="D63" s="158"/>
      <c r="E63" s="32">
        <v>43800</v>
      </c>
      <c r="F63" s="31" t="s">
        <v>157</v>
      </c>
      <c r="G63" s="102">
        <v>379.17</v>
      </c>
      <c r="H63" s="64" t="s">
        <v>158</v>
      </c>
    </row>
    <row r="64" spans="1:10" x14ac:dyDescent="0.25">
      <c r="A64" s="156" t="s">
        <v>159</v>
      </c>
      <c r="B64" s="157"/>
      <c r="C64" s="157"/>
      <c r="D64" s="158"/>
      <c r="E64" s="32">
        <v>43647</v>
      </c>
      <c r="F64" s="31" t="s">
        <v>160</v>
      </c>
      <c r="G64" s="102">
        <v>11.35</v>
      </c>
      <c r="H64" s="64" t="s">
        <v>161</v>
      </c>
    </row>
    <row r="65" spans="1:8" x14ac:dyDescent="0.25">
      <c r="A65" s="156" t="s">
        <v>162</v>
      </c>
      <c r="B65" s="157"/>
      <c r="C65" s="157"/>
      <c r="D65" s="158"/>
      <c r="E65" s="32">
        <v>43647</v>
      </c>
      <c r="F65" s="31" t="s">
        <v>160</v>
      </c>
      <c r="G65" s="102">
        <v>28</v>
      </c>
      <c r="H65" s="64" t="s">
        <v>161</v>
      </c>
    </row>
    <row r="66" spans="1:8" s="4" customFormat="1" x14ac:dyDescent="0.25">
      <c r="A66" s="170" t="s">
        <v>8</v>
      </c>
      <c r="B66" s="171"/>
      <c r="C66" s="171"/>
      <c r="D66" s="172"/>
      <c r="E66" s="68"/>
      <c r="F66" s="69"/>
      <c r="G66" s="103">
        <f>SUM(G60:G65)</f>
        <v>3085.5499999999997</v>
      </c>
      <c r="H66" s="70"/>
    </row>
    <row r="67" spans="1:8" ht="9.75" customHeight="1" x14ac:dyDescent="0.25">
      <c r="A67" s="36"/>
      <c r="B67" s="36"/>
      <c r="C67" s="58"/>
      <c r="D67" s="58"/>
      <c r="E67" s="53"/>
      <c r="F67" s="38"/>
      <c r="G67" s="54"/>
      <c r="H67" s="65"/>
    </row>
    <row r="68" spans="1:8" ht="9.75" customHeight="1" x14ac:dyDescent="0.25">
      <c r="A68" s="36"/>
      <c r="B68" s="36"/>
      <c r="C68" s="58"/>
      <c r="D68" s="58"/>
      <c r="E68" s="53"/>
      <c r="F68" s="38"/>
      <c r="G68" s="54"/>
      <c r="H68" s="65"/>
    </row>
    <row r="69" spans="1:8" x14ac:dyDescent="0.25">
      <c r="A69" s="19" t="s">
        <v>49</v>
      </c>
      <c r="D69" s="66"/>
      <c r="E69" s="20"/>
      <c r="F69" s="20"/>
      <c r="G69" s="20"/>
    </row>
    <row r="70" spans="1:8" x14ac:dyDescent="0.25">
      <c r="A70" s="19" t="s">
        <v>50</v>
      </c>
      <c r="D70" s="66"/>
      <c r="E70" s="20"/>
      <c r="F70" s="20"/>
      <c r="G70" s="20"/>
    </row>
    <row r="71" spans="1:8" ht="40.5" customHeight="1" x14ac:dyDescent="0.25">
      <c r="A71" s="162" t="s">
        <v>61</v>
      </c>
      <c r="B71" s="163"/>
      <c r="C71" s="163"/>
      <c r="D71" s="163"/>
      <c r="E71" s="164"/>
      <c r="F71" s="34" t="s">
        <v>60</v>
      </c>
      <c r="G71" s="33" t="s">
        <v>140</v>
      </c>
    </row>
    <row r="72" spans="1:8" x14ac:dyDescent="0.25">
      <c r="A72" s="156" t="s">
        <v>62</v>
      </c>
      <c r="B72" s="157"/>
      <c r="C72" s="157"/>
      <c r="D72" s="157"/>
      <c r="E72" s="158"/>
      <c r="F72" s="31">
        <v>1</v>
      </c>
      <c r="G72" s="31">
        <v>498.19</v>
      </c>
    </row>
    <row r="73" spans="1:8" x14ac:dyDescent="0.25">
      <c r="A73" s="36"/>
      <c r="B73" s="37"/>
      <c r="C73" s="59"/>
      <c r="D73" s="59"/>
      <c r="E73" s="37"/>
      <c r="F73" s="38"/>
      <c r="G73" s="38"/>
    </row>
    <row r="74" spans="1:8" x14ac:dyDescent="0.25">
      <c r="A74" s="41" t="s">
        <v>74</v>
      </c>
      <c r="B74" s="42"/>
      <c r="C74" s="60"/>
      <c r="D74" s="60"/>
      <c r="E74" s="42"/>
      <c r="F74" s="31"/>
      <c r="G74" s="31"/>
    </row>
    <row r="75" spans="1:8" x14ac:dyDescent="0.25">
      <c r="A75" s="162" t="s">
        <v>75</v>
      </c>
      <c r="B75" s="169"/>
      <c r="C75" s="114" t="s">
        <v>76</v>
      </c>
      <c r="D75" s="169"/>
      <c r="E75" s="31" t="s">
        <v>77</v>
      </c>
      <c r="F75" s="31" t="s">
        <v>78</v>
      </c>
      <c r="G75" s="31" t="s">
        <v>79</v>
      </c>
    </row>
    <row r="76" spans="1:8" x14ac:dyDescent="0.25">
      <c r="A76" s="162" t="s">
        <v>113</v>
      </c>
      <c r="B76" s="169"/>
      <c r="C76" s="114" t="s">
        <v>57</v>
      </c>
      <c r="D76" s="164"/>
      <c r="E76" s="31">
        <v>3</v>
      </c>
      <c r="F76" s="31" t="s">
        <v>57</v>
      </c>
      <c r="G76" s="31" t="s">
        <v>57</v>
      </c>
    </row>
    <row r="77" spans="1:8" x14ac:dyDescent="0.25">
      <c r="A77" s="39"/>
      <c r="B77" s="40"/>
      <c r="C77" s="61"/>
      <c r="D77" s="67"/>
      <c r="E77" s="38"/>
      <c r="F77" s="38"/>
      <c r="G77" s="38"/>
    </row>
    <row r="78" spans="1:8" x14ac:dyDescent="0.25">
      <c r="A78" s="36"/>
      <c r="B78" s="37"/>
      <c r="C78" s="59"/>
      <c r="D78" s="59"/>
      <c r="E78" s="37"/>
      <c r="F78" s="38"/>
      <c r="G78" s="38"/>
    </row>
    <row r="79" spans="1:8" x14ac:dyDescent="0.25">
      <c r="A79" s="19" t="s">
        <v>106</v>
      </c>
      <c r="D79" s="66"/>
      <c r="E79" s="20"/>
      <c r="F79" s="20"/>
      <c r="G79" s="20"/>
    </row>
    <row r="80" spans="1:8" x14ac:dyDescent="0.25">
      <c r="A80" s="168" t="s">
        <v>141</v>
      </c>
      <c r="B80" s="155"/>
      <c r="C80" s="155"/>
      <c r="D80" s="155"/>
      <c r="E80" s="155"/>
      <c r="F80" s="155"/>
      <c r="G80" s="155"/>
    </row>
    <row r="81" spans="1:7" ht="43.5" customHeight="1" x14ac:dyDescent="0.25">
      <c r="A81" s="166" t="s">
        <v>164</v>
      </c>
      <c r="B81" s="167"/>
      <c r="C81" s="167"/>
      <c r="D81" s="167"/>
      <c r="E81" s="167"/>
      <c r="F81" s="167"/>
      <c r="G81" s="167"/>
    </row>
    <row r="82" spans="1:7" ht="41.25" customHeight="1" x14ac:dyDescent="0.25">
      <c r="A82" s="50"/>
      <c r="B82" s="50"/>
      <c r="C82" s="62"/>
      <c r="D82" s="62"/>
      <c r="E82" s="50"/>
      <c r="F82" s="50"/>
      <c r="G82" s="50"/>
    </row>
    <row r="83" spans="1:7" x14ac:dyDescent="0.25">
      <c r="A83" s="4" t="s">
        <v>80</v>
      </c>
      <c r="B83" s="72"/>
      <c r="C83" s="73"/>
      <c r="D83" s="71"/>
      <c r="E83" s="4"/>
      <c r="F83" s="4"/>
    </row>
    <row r="84" spans="1:7" x14ac:dyDescent="0.25">
      <c r="A84" s="4" t="s">
        <v>81</v>
      </c>
      <c r="B84" s="72"/>
      <c r="C84" s="73"/>
      <c r="D84" s="71"/>
      <c r="E84" s="4" t="s">
        <v>163</v>
      </c>
      <c r="F84" s="4"/>
    </row>
    <row r="85" spans="1:7" x14ac:dyDescent="0.25">
      <c r="A85" s="4" t="s">
        <v>82</v>
      </c>
      <c r="B85" s="72"/>
      <c r="C85" s="73"/>
      <c r="D85" s="71"/>
      <c r="E85" s="4"/>
      <c r="F85" s="4"/>
    </row>
    <row r="86" spans="1:7" x14ac:dyDescent="0.25">
      <c r="A86" s="20"/>
      <c r="B86" s="43"/>
    </row>
    <row r="87" spans="1:7" x14ac:dyDescent="0.25">
      <c r="A87" s="17" t="s">
        <v>167</v>
      </c>
    </row>
    <row r="88" spans="1:7" x14ac:dyDescent="0.25">
      <c r="A88" s="17" t="s">
        <v>83</v>
      </c>
    </row>
    <row r="89" spans="1:7" x14ac:dyDescent="0.25">
      <c r="A89" s="17" t="s">
        <v>142</v>
      </c>
    </row>
    <row r="90" spans="1:7" x14ac:dyDescent="0.25">
      <c r="A90" s="17" t="s">
        <v>84</v>
      </c>
    </row>
    <row r="91" spans="1:7" x14ac:dyDescent="0.25">
      <c r="A91" s="17"/>
    </row>
  </sheetData>
  <mergeCells count="54">
    <mergeCell ref="A81:G81"/>
    <mergeCell ref="A80:G80"/>
    <mergeCell ref="A76:B76"/>
    <mergeCell ref="C76:D76"/>
    <mergeCell ref="A65:D65"/>
    <mergeCell ref="A75:B75"/>
    <mergeCell ref="C75:D75"/>
    <mergeCell ref="A66:D66"/>
    <mergeCell ref="A71:E71"/>
    <mergeCell ref="A72:E72"/>
    <mergeCell ref="A55:B55"/>
    <mergeCell ref="A51:B51"/>
    <mergeCell ref="A56:H56"/>
    <mergeCell ref="A64:D64"/>
    <mergeCell ref="A60:D60"/>
    <mergeCell ref="A59:D59"/>
    <mergeCell ref="A61:D61"/>
    <mergeCell ref="A62:D62"/>
    <mergeCell ref="A63:D63"/>
    <mergeCell ref="A52:B52"/>
    <mergeCell ref="A53:B53"/>
    <mergeCell ref="A26:B26"/>
    <mergeCell ref="A27:B27"/>
    <mergeCell ref="A21:B21"/>
    <mergeCell ref="A23:B23"/>
    <mergeCell ref="A54:B54"/>
    <mergeCell ref="A29:B29"/>
    <mergeCell ref="A35:B35"/>
    <mergeCell ref="A37:B37"/>
    <mergeCell ref="A38:B38"/>
    <mergeCell ref="A39:B39"/>
    <mergeCell ref="A31:B31"/>
    <mergeCell ref="A40:B40"/>
    <mergeCell ref="A43:B43"/>
    <mergeCell ref="A33:B33"/>
    <mergeCell ref="A42:B42"/>
    <mergeCell ref="A41:B41"/>
    <mergeCell ref="A14:B14"/>
    <mergeCell ref="A15:B15"/>
    <mergeCell ref="A17:B17"/>
    <mergeCell ref="A18:B18"/>
    <mergeCell ref="A20:B20"/>
    <mergeCell ref="A3:B3"/>
    <mergeCell ref="A8:B8"/>
    <mergeCell ref="A10:B10"/>
    <mergeCell ref="A11:H11"/>
    <mergeCell ref="A12:B12"/>
    <mergeCell ref="A4:B4"/>
    <mergeCell ref="A7:H7"/>
    <mergeCell ref="A48:B48"/>
    <mergeCell ref="A49:B49"/>
    <mergeCell ref="A44:B44"/>
    <mergeCell ref="A45:B45"/>
    <mergeCell ref="A46:B46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2020-03-19T05:03:23Z</cp:lastPrinted>
  <dcterms:created xsi:type="dcterms:W3CDTF">2013-02-18T04:38:06Z</dcterms:created>
  <dcterms:modified xsi:type="dcterms:W3CDTF">2020-03-19T05:04:03Z</dcterms:modified>
</cp:coreProperties>
</file>