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8" l="1"/>
  <c r="H54" i="8"/>
  <c r="H55" i="8"/>
  <c r="E50" i="8"/>
  <c r="H45" i="8"/>
  <c r="H44" i="8"/>
  <c r="H43" i="8"/>
  <c r="G38" i="8"/>
  <c r="G39" i="8"/>
  <c r="G40" i="8"/>
  <c r="G37" i="8"/>
  <c r="G35" i="8"/>
  <c r="E35" i="8"/>
  <c r="F35" i="8"/>
  <c r="H35" i="8"/>
  <c r="G31" i="8"/>
  <c r="H47" i="8"/>
  <c r="F8" i="8"/>
  <c r="G12" i="8"/>
  <c r="G15" i="8"/>
  <c r="G18" i="8"/>
  <c r="G21" i="8"/>
  <c r="G24" i="8"/>
  <c r="G27" i="8"/>
  <c r="G8" i="8"/>
  <c r="D52" i="8"/>
  <c r="F47" i="8"/>
  <c r="G47" i="8"/>
  <c r="G46" i="8"/>
  <c r="F45" i="8"/>
  <c r="G45" i="8"/>
  <c r="G43" i="8"/>
  <c r="F44" i="8"/>
  <c r="G32" i="8"/>
  <c r="F33" i="8"/>
  <c r="G33" i="8"/>
  <c r="H31" i="8"/>
  <c r="E33" i="8"/>
  <c r="E32" i="8"/>
  <c r="F32" i="8"/>
  <c r="H32" i="8"/>
  <c r="F26" i="8"/>
  <c r="F25" i="8"/>
  <c r="E26" i="8"/>
  <c r="E25" i="8"/>
  <c r="G26" i="8"/>
  <c r="G25" i="8"/>
  <c r="H26" i="8"/>
  <c r="H24" i="8"/>
  <c r="H25" i="8"/>
  <c r="D25" i="8"/>
  <c r="D10" i="8"/>
  <c r="C8" i="8"/>
  <c r="E45" i="8"/>
  <c r="H40" i="8"/>
  <c r="H39" i="8"/>
  <c r="H38" i="8"/>
  <c r="H37" i="8"/>
  <c r="H48" i="8"/>
  <c r="E8" i="8"/>
  <c r="H8" i="8"/>
  <c r="D29" i="8"/>
  <c r="D28" i="8"/>
  <c r="D26" i="8"/>
  <c r="D23" i="8"/>
  <c r="D22" i="8"/>
  <c r="D20" i="8"/>
  <c r="D19" i="8"/>
  <c r="D17" i="8"/>
  <c r="D16" i="8"/>
  <c r="D14" i="8"/>
  <c r="D13" i="8"/>
  <c r="D9" i="8"/>
  <c r="G50" i="8"/>
  <c r="F50" i="8"/>
  <c r="G41" i="8"/>
  <c r="G51" i="8"/>
  <c r="F41" i="8"/>
  <c r="F51" i="8"/>
  <c r="E41" i="8"/>
  <c r="H53" i="8"/>
  <c r="E44" i="8"/>
  <c r="E51" i="8"/>
  <c r="H52" i="8"/>
  <c r="E47" i="8"/>
  <c r="G64" i="8"/>
  <c r="G10" i="8"/>
  <c r="G9" i="8"/>
  <c r="G23" i="8"/>
  <c r="G20" i="8"/>
  <c r="G19" i="8"/>
  <c r="G14" i="8"/>
  <c r="G13" i="8"/>
  <c r="C33" i="8"/>
  <c r="C32" i="8"/>
  <c r="C26" i="8"/>
  <c r="C25" i="8"/>
  <c r="C23" i="8"/>
  <c r="C22" i="8"/>
  <c r="C20" i="8"/>
  <c r="C19" i="8"/>
  <c r="C17" i="8"/>
  <c r="C16" i="8"/>
  <c r="F29" i="8"/>
  <c r="F28" i="8"/>
  <c r="E29" i="8"/>
  <c r="E28" i="8"/>
  <c r="H27" i="8"/>
  <c r="F23" i="8"/>
  <c r="E23" i="8"/>
  <c r="E22" i="8"/>
  <c r="F22" i="8"/>
  <c r="H21" i="8"/>
  <c r="F20" i="8"/>
  <c r="E20" i="8"/>
  <c r="F19" i="8"/>
  <c r="E19" i="8"/>
  <c r="H18" i="8"/>
  <c r="F17" i="8"/>
  <c r="E17" i="8"/>
  <c r="H17" i="8"/>
  <c r="E16" i="8"/>
  <c r="H15" i="8"/>
  <c r="E14" i="8"/>
  <c r="F14" i="8"/>
  <c r="E13" i="8"/>
  <c r="F13" i="8"/>
  <c r="H12" i="8"/>
  <c r="F10" i="8"/>
  <c r="F9" i="8"/>
  <c r="E10" i="8"/>
  <c r="E9" i="8"/>
  <c r="C29" i="8"/>
  <c r="C28" i="8"/>
  <c r="C14" i="8"/>
  <c r="C13" i="8"/>
  <c r="C10" i="8"/>
  <c r="C9" i="8"/>
  <c r="H13" i="8"/>
  <c r="H14" i="8"/>
  <c r="H22" i="8"/>
  <c r="H9" i="8"/>
  <c r="H23" i="8"/>
  <c r="G22" i="8"/>
  <c r="H10" i="8"/>
  <c r="H28" i="8"/>
  <c r="F16" i="8"/>
  <c r="H16" i="8"/>
  <c r="H20" i="8"/>
  <c r="H29" i="8"/>
  <c r="H19" i="8"/>
  <c r="G17" i="8"/>
  <c r="G16" i="8"/>
  <c r="G29" i="8"/>
  <c r="G28" i="8"/>
  <c r="H33" i="8"/>
</calcChain>
</file>

<file path=xl/sharedStrings.xml><?xml version="1.0" encoding="utf-8"?>
<sst xmlns="http://schemas.openxmlformats.org/spreadsheetml/2006/main" count="192" uniqueCount="164">
  <si>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</si>
  <si>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</si>
  <si>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</si>
  <si>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</si>
  <si>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</si>
  <si>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</si>
  <si>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</si>
  <si>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</si>
  <si>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</si>
  <si>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</si>
  <si>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</si>
  <si>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</si>
  <si>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</si>
  <si>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</si>
  <si>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</si>
  <si>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</si>
  <si>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</si>
  <si>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</si>
  <si>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</si>
  <si>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</si>
  <si>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</si>
  <si>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</si>
  <si>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</si>
  <si>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</si>
  <si>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</si>
  <si>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</si>
  <si>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</si>
  <si>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</si>
  <si>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</si>
  <si>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</si>
  <si>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</si>
  <si>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</si>
  <si>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</si>
  <si>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</si>
  <si>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</si>
  <si>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</si>
  <si>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</si>
  <si>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</si>
  <si>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</si>
  <si>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</si>
  <si>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</si>
  <si>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</si>
  <si>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</si>
  <si>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</si>
  <si>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</si>
  <si>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</si>
  <si>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</si>
  <si>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</si>
  <si>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</si>
  <si>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</si>
  <si>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</si>
  <si>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</si>
  <si>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</si>
  <si>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</si>
  <si>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</si>
  <si>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</si>
  <si>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</si>
  <si>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</si>
  <si>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</si>
  <si>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</si>
  <si>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</si>
  <si>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</si>
  <si>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</si>
  <si>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</si>
  <si>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</si>
  <si>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</si>
  <si>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</si>
  <si>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</si>
  <si>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</si>
  <si>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</si>
  <si>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</si>
  <si>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</si>
  <si>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</si>
  <si>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</si>
  <si>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</si>
  <si>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</si>
  <si>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</si>
  <si>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</si>
  <si>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</si>
  <si>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</si>
  <si>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</si>
  <si>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</si>
  <si>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</si>
  <si>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</si>
  <si>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</si>
  <si>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</si>
  <si>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</si>
  <si>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</si>
  <si>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</si>
  <si>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</si>
  <si>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</si>
  <si>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01.02.2008г.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</si>
  <si>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</si>
  <si>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</si>
  <si>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</si>
  <si>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</si>
  <si>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</si>
  <si>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</si>
  <si>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</si>
  <si>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</si>
  <si>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</si>
  <si>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</si>
  <si>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</si>
  <si>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</si>
  <si>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</si>
  <si>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</si>
  <si>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</si>
  <si>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№ 10 по ул. Тобольская</t>
  </si>
  <si>
    <t>ООО " Территория"</t>
  </si>
  <si>
    <t>2-941-889</t>
  </si>
  <si>
    <t>ул. Красного Знамени, 131</t>
  </si>
  <si>
    <t>Тобольская, 10</t>
  </si>
  <si>
    <t>ул. Тунгусская, 8</t>
  </si>
  <si>
    <t>Количество проживающих</t>
  </si>
  <si>
    <t>тариф в руб. на 1 кв.м.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</si>
  <si>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</si>
  <si>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</si>
  <si>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</si>
  <si>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</si>
  <si>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</si>
  <si>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</si>
  <si>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</si>
  <si>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ОСАО Ресо-Гарантия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</si>
  <si>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</si>
  <si>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</si>
  <si>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</si>
  <si>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</si>
  <si>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1. Текущий ремонт коммуникаций, проходящих через нежилые помещения</t>
  </si>
  <si>
    <t>2. Рекламные конструкции на общедомовом имуществе, исполн.ООО "МегаБренд"</t>
  </si>
  <si>
    <t>3.Реклама в лифтах</t>
  </si>
  <si>
    <t>Энергополис</t>
  </si>
  <si>
    <t xml:space="preserve">                       Отчет ООО "Управляющей компании Ленинского района"  за 2019 г.</t>
  </si>
  <si>
    <t xml:space="preserve">                        ООО "Управляющая компания Ленинского района"</t>
  </si>
  <si>
    <t>Тяптин Андрей Александрович</t>
  </si>
  <si>
    <t>Ландшафт</t>
  </si>
  <si>
    <t>ООО "Ландшафт"</t>
  </si>
  <si>
    <t>ООО "Восток-Мегаполис"</t>
  </si>
  <si>
    <t>9373,60 кв.м.</t>
  </si>
  <si>
    <t>437,20 кв.м.</t>
  </si>
  <si>
    <t>359 чел</t>
  </si>
  <si>
    <t>2478,10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</si>
  <si>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</si>
  <si>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</si>
  <si>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</si>
  <si>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</si>
  <si>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Отведение сточных вод в целях содерж. ОИ МКД</t>
  </si>
  <si>
    <t>переходящие остатки д/ср-в на конец 2019 г.</t>
  </si>
  <si>
    <t>3. Перечень работ, выполненных по статье " текущий ремонт"  в 2019 году.</t>
  </si>
  <si>
    <t>Аварийная замена стояка канализации кв. 20, 117.</t>
  </si>
  <si>
    <t>6 пм</t>
  </si>
  <si>
    <t>исполнитель</t>
  </si>
  <si>
    <t>Ремонт системы эл.снабжения в щитовой</t>
  </si>
  <si>
    <t>Обязательное страхование лифтов</t>
  </si>
  <si>
    <t>Ремонт лифта - замена вкладышей 4-й п.</t>
  </si>
  <si>
    <t>4 шт</t>
  </si>
  <si>
    <t>Лифт ДВ</t>
  </si>
  <si>
    <t>Сервисное обслуживание УУТЭ</t>
  </si>
  <si>
    <t>сумма снижения в рублях</t>
  </si>
  <si>
    <t xml:space="preserve">План по статье "текущий ремонт" на 2020 год .                   </t>
  </si>
  <si>
    <t>Предложение Управляющей компании: косметический ремонт подъездов.Собственникам, необходимо представить протокол общего собрания о  проведении указанных работ, либо принять  собственное решение и направить в Управляющую компанию для формирования плана текущего ремонта на 2020 год.</t>
  </si>
  <si>
    <t>А.А.Тяптин</t>
  </si>
  <si>
    <t>Исп:</t>
  </si>
  <si>
    <t>2-205-087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</si>
  <si>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677/03   от   17.03.2020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</si>
</sst>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9" fillId="0" borderId="1" xfId="0" applyFont="1" applyBorder="1"/>
    <xf numFmtId="0" fontId="3" fillId="0" borderId="1" xfId="0" applyFont="1" applyBorder="1" applyAlignment="1">
      <alignment wrapText="1"/>
    </xf>
    <xf numFmtId="2" fontId="0" fillId="0" borderId="0" xfId="0" applyNumberFormat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4" fillId="2" borderId="0" xfId="0" applyFont="1" applyFill="1"/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0" fillId="2" borderId="0" xfId="0" applyNumberFormat="1" applyFill="1" applyBorder="1"/>
    <xf numFmtId="164" fontId="0" fillId="2" borderId="0" xfId="0" applyNumberFormat="1" applyFill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left"/>
    </xf>
    <xf numFmtId="4" fontId="4" fillId="2" borderId="5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4" fontId="3" fillId="0" borderId="8" xfId="0" applyNumberFormat="1" applyFont="1" applyBorder="1" applyAlignment="1"/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9" fillId="2" borderId="4" xfId="0" applyNumberFormat="1" applyFont="1" applyFill="1" applyBorder="1" applyAlignment="1">
      <alignment horizontal="center" wrapText="1"/>
    </xf>
    <xf numFmtId="4" fontId="0" fillId="2" borderId="8" xfId="0" applyNumberFormat="1" applyFill="1" applyBorder="1" applyAlignment="1">
      <alignment horizontal="center" wrapText="1"/>
    </xf>
    <xf numFmtId="4" fontId="9" fillId="2" borderId="1" xfId="0" applyNumberFormat="1" applyFont="1" applyFill="1" applyBorder="1" applyAlignment="1"/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/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9" fillId="0" borderId="2" xfId="0" applyNumberFormat="1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3" fillId="0" borderId="2" xfId="0" applyNumberFormat="1" applyFont="1" applyFill="1" applyBorder="1" applyAlignment="1"/>
    <xf numFmtId="4" fontId="9" fillId="0" borderId="2" xfId="0" applyNumberFormat="1" applyFont="1" applyBorder="1" applyAlignment="1"/>
    <xf numFmtId="4" fontId="4" fillId="0" borderId="6" xfId="0" applyNumberFormat="1" applyFont="1" applyBorder="1" applyAlignment="1"/>
    <xf numFmtId="4" fontId="3" fillId="0" borderId="2" xfId="0" applyNumberFormat="1" applyFont="1" applyBorder="1" applyAlignment="1"/>
    <xf numFmtId="4" fontId="0" fillId="0" borderId="6" xfId="0" applyNumberFormat="1" applyFont="1" applyBorder="1" applyAlignment="1"/>
    <xf numFmtId="4" fontId="3" fillId="2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2" borderId="5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="140" zoomScaleNormal="140" workbookViewId="0">
      <selection activeCell="E8" sqref="E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107</v>
      </c>
    </row>
    <row r="4" spans="1:4" ht="14.25" customHeight="1" x14ac:dyDescent="0.25">
      <c r="A4" s="20" t="s">
        <v>163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132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29" t="s">
        <v>133</v>
      </c>
      <c r="D9" s="130"/>
    </row>
    <row r="10" spans="1:4" s="3" customFormat="1" ht="24" customHeight="1" x14ac:dyDescent="0.25">
      <c r="A10" s="11" t="s">
        <v>2</v>
      </c>
      <c r="B10" s="13" t="s">
        <v>12</v>
      </c>
      <c r="C10" s="131" t="s">
        <v>75</v>
      </c>
      <c r="D10" s="128"/>
    </row>
    <row r="11" spans="1:4" s="3" customFormat="1" ht="15" customHeight="1" x14ac:dyDescent="0.25">
      <c r="A11" s="11" t="s">
        <v>3</v>
      </c>
      <c r="B11" s="12" t="s">
        <v>13</v>
      </c>
      <c r="C11" s="129" t="s">
        <v>14</v>
      </c>
      <c r="D11" s="130"/>
    </row>
    <row r="12" spans="1:4" s="3" customFormat="1" ht="17.25" customHeight="1" x14ac:dyDescent="0.25">
      <c r="A12" s="135">
        <v>5</v>
      </c>
      <c r="B12" s="135" t="s">
        <v>92</v>
      </c>
      <c r="C12" s="44" t="s">
        <v>93</v>
      </c>
      <c r="D12" s="45" t="s">
        <v>94</v>
      </c>
    </row>
    <row r="13" spans="1:4" s="3" customFormat="1" ht="14.25" customHeight="1" x14ac:dyDescent="0.25">
      <c r="A13" s="135"/>
      <c r="B13" s="135"/>
      <c r="C13" s="44" t="s">
        <v>95</v>
      </c>
      <c r="D13" s="45" t="s">
        <v>96</v>
      </c>
    </row>
    <row r="14" spans="1:4" s="3" customFormat="1" x14ac:dyDescent="0.25">
      <c r="A14" s="135"/>
      <c r="B14" s="135"/>
      <c r="C14" s="44" t="s">
        <v>97</v>
      </c>
      <c r="D14" s="45" t="s">
        <v>98</v>
      </c>
    </row>
    <row r="15" spans="1:4" s="3" customFormat="1" ht="16.5" customHeight="1" x14ac:dyDescent="0.25">
      <c r="A15" s="135"/>
      <c r="B15" s="135"/>
      <c r="C15" s="44" t="s">
        <v>99</v>
      </c>
      <c r="D15" s="45" t="s">
        <v>101</v>
      </c>
    </row>
    <row r="16" spans="1:4" s="3" customFormat="1" ht="16.5" customHeight="1" x14ac:dyDescent="0.25">
      <c r="A16" s="135"/>
      <c r="B16" s="135"/>
      <c r="C16" s="44" t="s">
        <v>100</v>
      </c>
      <c r="D16" s="45" t="s">
        <v>94</v>
      </c>
    </row>
    <row r="17" spans="1:4" s="5" customFormat="1" ht="15.75" customHeight="1" x14ac:dyDescent="0.25">
      <c r="A17" s="135"/>
      <c r="B17" s="135"/>
      <c r="C17" s="44" t="s">
        <v>102</v>
      </c>
      <c r="D17" s="45" t="s">
        <v>103</v>
      </c>
    </row>
    <row r="18" spans="1:4" s="5" customFormat="1" ht="15.75" customHeight="1" x14ac:dyDescent="0.25">
      <c r="A18" s="135"/>
      <c r="B18" s="135"/>
      <c r="C18" s="46" t="s">
        <v>104</v>
      </c>
      <c r="D18" s="45" t="s">
        <v>105</v>
      </c>
    </row>
    <row r="19" spans="1:4" ht="16.5" customHeight="1" x14ac:dyDescent="0.25">
      <c r="A19" s="11" t="s">
        <v>4</v>
      </c>
      <c r="B19" s="12" t="s">
        <v>15</v>
      </c>
      <c r="C19" s="136" t="s">
        <v>90</v>
      </c>
      <c r="D19" s="137"/>
    </row>
    <row r="20" spans="1:4" s="5" customFormat="1" ht="25.15" customHeight="1" x14ac:dyDescent="0.25">
      <c r="A20" s="11" t="s">
        <v>5</v>
      </c>
      <c r="B20" s="13" t="s">
        <v>16</v>
      </c>
      <c r="C20" s="138" t="s">
        <v>56</v>
      </c>
      <c r="D20" s="139"/>
    </row>
    <row r="21" spans="1:4" s="5" customFormat="1" ht="15" customHeight="1" x14ac:dyDescent="0.25">
      <c r="A21" s="11" t="s">
        <v>6</v>
      </c>
      <c r="B21" s="12" t="s">
        <v>17</v>
      </c>
      <c r="C21" s="131" t="s">
        <v>18</v>
      </c>
      <c r="D21" s="140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3" t="s">
        <v>22</v>
      </c>
    </row>
    <row r="26" spans="1:4" ht="30" customHeight="1" x14ac:dyDescent="0.25">
      <c r="A26" s="132" t="s">
        <v>25</v>
      </c>
      <c r="B26" s="133"/>
      <c r="C26" s="133"/>
      <c r="D26" s="134"/>
    </row>
    <row r="27" spans="1:4" ht="12" customHeight="1" x14ac:dyDescent="0.25">
      <c r="A27" s="40"/>
      <c r="B27" s="41"/>
      <c r="C27" s="41"/>
      <c r="D27" s="42"/>
    </row>
    <row r="28" spans="1:4" x14ac:dyDescent="0.25">
      <c r="A28" s="7">
        <v>1</v>
      </c>
      <c r="B28" s="6" t="s">
        <v>108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135</v>
      </c>
      <c r="C30" s="6" t="s">
        <v>110</v>
      </c>
      <c r="D30" s="6" t="s">
        <v>109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136</v>
      </c>
      <c r="C33" s="6" t="s">
        <v>112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9.75" customHeight="1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127">
        <v>1989</v>
      </c>
      <c r="D40" s="126"/>
    </row>
    <row r="41" spans="1:4" x14ac:dyDescent="0.25">
      <c r="A41" s="7">
        <v>2</v>
      </c>
      <c r="B41" s="6" t="s">
        <v>35</v>
      </c>
      <c r="C41" s="127">
        <v>10</v>
      </c>
      <c r="D41" s="126"/>
    </row>
    <row r="42" spans="1:4" x14ac:dyDescent="0.25">
      <c r="A42" s="7">
        <v>3</v>
      </c>
      <c r="B42" s="6" t="s">
        <v>36</v>
      </c>
      <c r="C42" s="127">
        <v>4</v>
      </c>
      <c r="D42" s="126"/>
    </row>
    <row r="43" spans="1:4" ht="15" customHeight="1" x14ac:dyDescent="0.25">
      <c r="A43" s="7">
        <v>4</v>
      </c>
      <c r="B43" s="6" t="s">
        <v>34</v>
      </c>
      <c r="C43" s="127">
        <v>4</v>
      </c>
      <c r="D43" s="126"/>
    </row>
    <row r="44" spans="1:4" x14ac:dyDescent="0.25">
      <c r="A44" s="7">
        <v>5</v>
      </c>
      <c r="B44" s="6" t="s">
        <v>37</v>
      </c>
      <c r="C44" s="127">
        <v>4</v>
      </c>
      <c r="D44" s="126"/>
    </row>
    <row r="45" spans="1:4" x14ac:dyDescent="0.25">
      <c r="A45" s="7">
        <v>6</v>
      </c>
      <c r="B45" s="6" t="s">
        <v>38</v>
      </c>
      <c r="C45" s="127" t="s">
        <v>137</v>
      </c>
      <c r="D45" s="126"/>
    </row>
    <row r="46" spans="1:4" ht="15" customHeight="1" x14ac:dyDescent="0.25">
      <c r="A46" s="7">
        <v>7</v>
      </c>
      <c r="B46" s="6" t="s">
        <v>39</v>
      </c>
      <c r="C46" s="127" t="s">
        <v>138</v>
      </c>
      <c r="D46" s="126"/>
    </row>
    <row r="47" spans="1:4" x14ac:dyDescent="0.25">
      <c r="A47" s="7">
        <v>8</v>
      </c>
      <c r="B47" s="6" t="s">
        <v>40</v>
      </c>
      <c r="C47" s="127" t="s">
        <v>140</v>
      </c>
      <c r="D47" s="126"/>
    </row>
    <row r="48" spans="1:4" x14ac:dyDescent="0.25">
      <c r="A48" s="7">
        <v>9</v>
      </c>
      <c r="B48" s="6" t="s">
        <v>113</v>
      </c>
      <c r="C48" s="127" t="s">
        <v>139</v>
      </c>
      <c r="D48" s="128"/>
    </row>
    <row r="49" spans="1:4" x14ac:dyDescent="0.25">
      <c r="A49" s="7">
        <v>10</v>
      </c>
      <c r="B49" s="6" t="s">
        <v>74</v>
      </c>
      <c r="C49" s="125" t="s">
        <v>91</v>
      </c>
      <c r="D49" s="126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opLeftCell="A23" zoomScale="130" zoomScaleNormal="130" workbookViewId="0">
      <selection activeCell="H47" sqref="H47"/>
    </sheetView>
  </sheetViews>
  <sheetFormatPr defaultRowHeight="15" x14ac:dyDescent="0.25"/>
  <cols>
    <col min="1" max="1" width="15.85546875" customWidth="1"/>
    <col min="2" max="2" width="15.140625" style="28" customWidth="1"/>
    <col min="3" max="3" width="8.5703125" style="37" customWidth="1"/>
    <col min="4" max="4" width="8.28515625" customWidth="1"/>
    <col min="5" max="5" width="9" customWidth="1"/>
    <col min="6" max="6" width="9.7109375" customWidth="1"/>
    <col min="7" max="7" width="12.28515625" customWidth="1"/>
    <col min="8" max="8" width="11.7109375" customWidth="1"/>
  </cols>
  <sheetData>
    <row r="1" spans="1:26" x14ac:dyDescent="0.25">
      <c r="A1" s="4" t="s">
        <v>117</v>
      </c>
      <c r="B1"/>
      <c r="C1" s="34"/>
      <c r="D1" s="34"/>
      <c r="G1" s="34"/>
      <c r="H1" s="1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 x14ac:dyDescent="0.25">
      <c r="A2" s="4" t="s">
        <v>141</v>
      </c>
      <c r="B2"/>
      <c r="C2" s="34"/>
      <c r="D2" s="34"/>
      <c r="G2" s="34"/>
      <c r="H2" s="17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77" customFormat="1" ht="23.25" customHeight="1" x14ac:dyDescent="0.25">
      <c r="A3" s="162" t="s">
        <v>142</v>
      </c>
      <c r="B3" s="162"/>
      <c r="C3" s="78"/>
      <c r="D3" s="82">
        <v>-70.959999999999994</v>
      </c>
      <c r="E3" s="76"/>
      <c r="F3" s="75"/>
      <c r="G3" s="75"/>
      <c r="H3" s="79"/>
      <c r="I3" s="83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s="77" customFormat="1" ht="13.5" customHeight="1" x14ac:dyDescent="0.25">
      <c r="A4" s="162" t="s">
        <v>118</v>
      </c>
      <c r="B4" s="172"/>
      <c r="C4" s="78"/>
      <c r="D4" s="82">
        <v>451.08</v>
      </c>
      <c r="E4" s="76"/>
      <c r="F4" s="75"/>
      <c r="G4" s="75"/>
      <c r="H4" s="84"/>
      <c r="I4" s="83"/>
      <c r="J4" s="8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s="77" customFormat="1" ht="14.25" customHeight="1" x14ac:dyDescent="0.25">
      <c r="A5" s="162" t="s">
        <v>119</v>
      </c>
      <c r="B5" s="172"/>
      <c r="C5" s="78"/>
      <c r="D5" s="82">
        <v>-522.04</v>
      </c>
      <c r="E5" s="76"/>
      <c r="F5" s="75"/>
      <c r="G5" s="75"/>
      <c r="H5" s="79"/>
      <c r="I5" s="83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15" customHeight="1" x14ac:dyDescent="0.25">
      <c r="A6" s="163" t="s">
        <v>143</v>
      </c>
      <c r="B6" s="164"/>
      <c r="C6" s="164"/>
      <c r="D6" s="164"/>
      <c r="E6" s="164"/>
      <c r="F6" s="164"/>
      <c r="G6" s="164"/>
      <c r="H6" s="165"/>
      <c r="I6" s="6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4.75" customHeight="1" x14ac:dyDescent="0.25">
      <c r="A7" s="166" t="s">
        <v>63</v>
      </c>
      <c r="B7" s="167"/>
      <c r="C7" s="36" t="s">
        <v>114</v>
      </c>
      <c r="D7" s="27" t="s">
        <v>64</v>
      </c>
      <c r="E7" s="27" t="s">
        <v>65</v>
      </c>
      <c r="F7" s="27" t="s">
        <v>66</v>
      </c>
      <c r="G7" s="35" t="s">
        <v>67</v>
      </c>
      <c r="H7" s="27" t="s">
        <v>68</v>
      </c>
    </row>
    <row r="8" spans="1:26" ht="17.25" customHeight="1" x14ac:dyDescent="0.25">
      <c r="A8" s="145" t="s">
        <v>69</v>
      </c>
      <c r="B8" s="146"/>
      <c r="C8" s="90">
        <f>C12+C15+C18+C21+C24+C27</f>
        <v>21.490000000000002</v>
      </c>
      <c r="D8" s="90">
        <v>-353.69</v>
      </c>
      <c r="E8" s="90">
        <f>E12+E15+E18+E21+E24+E27</f>
        <v>2412.6</v>
      </c>
      <c r="F8" s="90">
        <f t="shared" ref="F8:G8" si="0">F12+F15+F18+F21+F24+F27</f>
        <v>2306.79</v>
      </c>
      <c r="G8" s="90">
        <f t="shared" si="0"/>
        <v>2306.79</v>
      </c>
      <c r="H8" s="96">
        <f>F8-E8+D8</f>
        <v>-459.49999999999994</v>
      </c>
      <c r="J8" s="51"/>
    </row>
    <row r="9" spans="1:26" x14ac:dyDescent="0.25">
      <c r="A9" s="93" t="s">
        <v>70</v>
      </c>
      <c r="B9" s="94"/>
      <c r="C9" s="92">
        <f>C8-C10</f>
        <v>19.341000000000001</v>
      </c>
      <c r="D9" s="92">
        <f>D8-D10</f>
        <v>-318.32100000000003</v>
      </c>
      <c r="E9" s="92">
        <f>E8-E10</f>
        <v>2171.34</v>
      </c>
      <c r="F9" s="92">
        <f>F8-F10</f>
        <v>2076.1109999999999</v>
      </c>
      <c r="G9" s="92">
        <f>G8-G10</f>
        <v>2076.1109999999999</v>
      </c>
      <c r="H9" s="92">
        <f t="shared" ref="H9:H10" si="1">F9-E9+D9</f>
        <v>-413.5500000000003</v>
      </c>
      <c r="J9" s="51"/>
    </row>
    <row r="10" spans="1:26" x14ac:dyDescent="0.25">
      <c r="A10" s="143" t="s">
        <v>71</v>
      </c>
      <c r="B10" s="144"/>
      <c r="C10" s="92">
        <f>C8*10%</f>
        <v>2.1490000000000005</v>
      </c>
      <c r="D10" s="92">
        <f>D8*10%</f>
        <v>-35.369</v>
      </c>
      <c r="E10" s="92">
        <f>E8*10%</f>
        <v>241.26</v>
      </c>
      <c r="F10" s="92">
        <f>F8*10%</f>
        <v>230.679</v>
      </c>
      <c r="G10" s="92">
        <f>G8*10%</f>
        <v>230.679</v>
      </c>
      <c r="H10" s="92">
        <f t="shared" si="1"/>
        <v>-45.949999999999989</v>
      </c>
      <c r="J10" s="47"/>
    </row>
    <row r="11" spans="1:26" ht="12.75" customHeight="1" x14ac:dyDescent="0.25">
      <c r="A11" s="168" t="s">
        <v>72</v>
      </c>
      <c r="B11" s="169"/>
      <c r="C11" s="169"/>
      <c r="D11" s="169"/>
      <c r="E11" s="169"/>
      <c r="F11" s="169"/>
      <c r="G11" s="169"/>
      <c r="H11" s="146"/>
    </row>
    <row r="12" spans="1:26" x14ac:dyDescent="0.25">
      <c r="A12" s="156" t="s">
        <v>52</v>
      </c>
      <c r="B12" s="157"/>
      <c r="C12" s="90">
        <v>5.75</v>
      </c>
      <c r="D12" s="91">
        <v>-98.82</v>
      </c>
      <c r="E12" s="91">
        <v>645.77</v>
      </c>
      <c r="F12" s="91">
        <v>618.35</v>
      </c>
      <c r="G12" s="91">
        <f>F12</f>
        <v>618.35</v>
      </c>
      <c r="H12" s="92">
        <f>F12-E12+D12</f>
        <v>-126.23999999999995</v>
      </c>
      <c r="J12" s="47"/>
    </row>
    <row r="13" spans="1:26" x14ac:dyDescent="0.25">
      <c r="A13" s="93" t="s">
        <v>70</v>
      </c>
      <c r="B13" s="94"/>
      <c r="C13" s="92">
        <f>C12-C14</f>
        <v>5.1749999999999998</v>
      </c>
      <c r="D13" s="92">
        <f>D12-D14</f>
        <v>-88.937999999999988</v>
      </c>
      <c r="E13" s="92">
        <f>E12-E14</f>
        <v>581.19299999999998</v>
      </c>
      <c r="F13" s="92">
        <f>F12-F14</f>
        <v>556.51499999999999</v>
      </c>
      <c r="G13" s="92">
        <f>G12-G14</f>
        <v>556.51499999999999</v>
      </c>
      <c r="H13" s="92">
        <f t="shared" ref="H13:H29" si="2">F13-E13+D13</f>
        <v>-113.61599999999999</v>
      </c>
    </row>
    <row r="14" spans="1:26" x14ac:dyDescent="0.25">
      <c r="A14" s="143" t="s">
        <v>71</v>
      </c>
      <c r="B14" s="144"/>
      <c r="C14" s="92">
        <f>C12*10%</f>
        <v>0.57500000000000007</v>
      </c>
      <c r="D14" s="92">
        <f>D12*10%</f>
        <v>-9.8819999999999997</v>
      </c>
      <c r="E14" s="92">
        <f>E12*10%</f>
        <v>64.576999999999998</v>
      </c>
      <c r="F14" s="92">
        <f>F12*10%</f>
        <v>61.835000000000008</v>
      </c>
      <c r="G14" s="92">
        <f>G12*10%</f>
        <v>61.835000000000008</v>
      </c>
      <c r="H14" s="92">
        <f t="shared" si="2"/>
        <v>-12.62399999999999</v>
      </c>
    </row>
    <row r="15" spans="1:26" ht="23.25" customHeight="1" x14ac:dyDescent="0.25">
      <c r="A15" s="156" t="s">
        <v>43</v>
      </c>
      <c r="B15" s="157"/>
      <c r="C15" s="90">
        <v>3.51</v>
      </c>
      <c r="D15" s="91">
        <v>-58.48</v>
      </c>
      <c r="E15" s="91">
        <v>394.21</v>
      </c>
      <c r="F15" s="91">
        <v>383.79</v>
      </c>
      <c r="G15" s="91">
        <f>F15</f>
        <v>383.79</v>
      </c>
      <c r="H15" s="92">
        <f t="shared" si="2"/>
        <v>-68.899999999999949</v>
      </c>
    </row>
    <row r="16" spans="1:26" x14ac:dyDescent="0.25">
      <c r="A16" s="93" t="s">
        <v>70</v>
      </c>
      <c r="B16" s="94"/>
      <c r="C16" s="92">
        <f>C15-C17</f>
        <v>3.1589999999999998</v>
      </c>
      <c r="D16" s="92">
        <f>D15-D17</f>
        <v>-52.631999999999998</v>
      </c>
      <c r="E16" s="92">
        <f>E15-E17</f>
        <v>354.78899999999999</v>
      </c>
      <c r="F16" s="92">
        <f>F15-F17</f>
        <v>345.411</v>
      </c>
      <c r="G16" s="92">
        <f>G15-G17</f>
        <v>345.411</v>
      </c>
      <c r="H16" s="92">
        <f t="shared" si="2"/>
        <v>-62.009999999999984</v>
      </c>
    </row>
    <row r="17" spans="1:10" ht="15" customHeight="1" x14ac:dyDescent="0.25">
      <c r="A17" s="143" t="s">
        <v>71</v>
      </c>
      <c r="B17" s="144"/>
      <c r="C17" s="92">
        <f>C15*10%</f>
        <v>0.35099999999999998</v>
      </c>
      <c r="D17" s="92">
        <f>D15*10%</f>
        <v>-5.8479999999999999</v>
      </c>
      <c r="E17" s="92">
        <f>E15*10%</f>
        <v>39.420999999999999</v>
      </c>
      <c r="F17" s="92">
        <f>F15*10%</f>
        <v>38.379000000000005</v>
      </c>
      <c r="G17" s="92">
        <f>G15*10%</f>
        <v>38.379000000000005</v>
      </c>
      <c r="H17" s="92">
        <f t="shared" si="2"/>
        <v>-6.8899999999999944</v>
      </c>
    </row>
    <row r="18" spans="1:10" ht="14.25" customHeight="1" x14ac:dyDescent="0.25">
      <c r="A18" s="156" t="s">
        <v>53</v>
      </c>
      <c r="B18" s="157"/>
      <c r="C18" s="95">
        <v>2.41</v>
      </c>
      <c r="D18" s="91">
        <v>-40.200000000000003</v>
      </c>
      <c r="E18" s="91">
        <v>270.68</v>
      </c>
      <c r="F18" s="91">
        <v>259.20999999999998</v>
      </c>
      <c r="G18" s="91">
        <f>F18</f>
        <v>259.20999999999998</v>
      </c>
      <c r="H18" s="92">
        <f t="shared" si="2"/>
        <v>-51.67000000000003</v>
      </c>
    </row>
    <row r="19" spans="1:10" ht="13.5" customHeight="1" x14ac:dyDescent="0.25">
      <c r="A19" s="93" t="s">
        <v>70</v>
      </c>
      <c r="B19" s="94"/>
      <c r="C19" s="92">
        <f>C18-C20</f>
        <v>2.169</v>
      </c>
      <c r="D19" s="92">
        <f>D18-D20</f>
        <v>-36.18</v>
      </c>
      <c r="E19" s="92">
        <f>E18-E20</f>
        <v>243.61199999999999</v>
      </c>
      <c r="F19" s="92">
        <f>F18-F20</f>
        <v>233.28899999999999</v>
      </c>
      <c r="G19" s="92">
        <f>G18-G20</f>
        <v>233.28899999999999</v>
      </c>
      <c r="H19" s="92">
        <f t="shared" si="2"/>
        <v>-46.503000000000007</v>
      </c>
    </row>
    <row r="20" spans="1:10" ht="12.75" customHeight="1" x14ac:dyDescent="0.25">
      <c r="A20" s="143" t="s">
        <v>71</v>
      </c>
      <c r="B20" s="144"/>
      <c r="C20" s="92">
        <f>C18*10%</f>
        <v>0.24100000000000002</v>
      </c>
      <c r="D20" s="92">
        <f>D18*10%</f>
        <v>-4.0200000000000005</v>
      </c>
      <c r="E20" s="92">
        <f>E18*10%</f>
        <v>27.068000000000001</v>
      </c>
      <c r="F20" s="92">
        <f>F18*10%</f>
        <v>25.920999999999999</v>
      </c>
      <c r="G20" s="92">
        <f>G18*10%</f>
        <v>25.920999999999999</v>
      </c>
      <c r="H20" s="92">
        <f t="shared" si="2"/>
        <v>-5.1670000000000025</v>
      </c>
    </row>
    <row r="21" spans="1:10" x14ac:dyDescent="0.25">
      <c r="A21" s="156" t="s">
        <v>54</v>
      </c>
      <c r="B21" s="157"/>
      <c r="C21" s="96">
        <v>1.1299999999999999</v>
      </c>
      <c r="D21" s="92">
        <v>-18.89</v>
      </c>
      <c r="E21" s="92">
        <v>126.9</v>
      </c>
      <c r="F21" s="92">
        <v>121.52</v>
      </c>
      <c r="G21" s="92">
        <f>F21</f>
        <v>121.52</v>
      </c>
      <c r="H21" s="92">
        <f t="shared" si="2"/>
        <v>-24.27000000000001</v>
      </c>
    </row>
    <row r="22" spans="1:10" ht="14.25" customHeight="1" x14ac:dyDescent="0.25">
      <c r="A22" s="93" t="s">
        <v>70</v>
      </c>
      <c r="B22" s="94"/>
      <c r="C22" s="92">
        <f>C21-C23</f>
        <v>1.0169999999999999</v>
      </c>
      <c r="D22" s="92">
        <f>D21-D23</f>
        <v>-17.001000000000001</v>
      </c>
      <c r="E22" s="92">
        <f>E21-E23</f>
        <v>114.21000000000001</v>
      </c>
      <c r="F22" s="92">
        <f>F21-F23</f>
        <v>109.36799999999999</v>
      </c>
      <c r="G22" s="92">
        <f>G21-G23</f>
        <v>109.36799999999999</v>
      </c>
      <c r="H22" s="92">
        <f t="shared" si="2"/>
        <v>-21.843000000000014</v>
      </c>
    </row>
    <row r="23" spans="1:10" ht="14.25" customHeight="1" x14ac:dyDescent="0.25">
      <c r="A23" s="143" t="s">
        <v>71</v>
      </c>
      <c r="B23" s="144"/>
      <c r="C23" s="92">
        <f>C21*10%</f>
        <v>0.11299999999999999</v>
      </c>
      <c r="D23" s="92">
        <f>D21*10%</f>
        <v>-1.8890000000000002</v>
      </c>
      <c r="E23" s="92">
        <f>E21*10%</f>
        <v>12.690000000000001</v>
      </c>
      <c r="F23" s="92">
        <f>F21*10%</f>
        <v>12.152000000000001</v>
      </c>
      <c r="G23" s="92">
        <f>G21*10%</f>
        <v>12.152000000000001</v>
      </c>
      <c r="H23" s="92">
        <f t="shared" si="2"/>
        <v>-2.4270000000000005</v>
      </c>
    </row>
    <row r="24" spans="1:10" ht="14.25" customHeight="1" x14ac:dyDescent="0.25">
      <c r="A24" s="97" t="s">
        <v>44</v>
      </c>
      <c r="B24" s="98"/>
      <c r="C24" s="96">
        <v>4.43</v>
      </c>
      <c r="D24" s="92">
        <v>-71.53</v>
      </c>
      <c r="E24" s="92">
        <v>497.59</v>
      </c>
      <c r="F24" s="92">
        <v>468.42</v>
      </c>
      <c r="G24" s="92">
        <f>F24</f>
        <v>468.42</v>
      </c>
      <c r="H24" s="92">
        <f>F24-E24+D24</f>
        <v>-100.69999999999996</v>
      </c>
    </row>
    <row r="25" spans="1:10" ht="14.25" customHeight="1" x14ac:dyDescent="0.25">
      <c r="A25" s="93" t="s">
        <v>70</v>
      </c>
      <c r="B25" s="94"/>
      <c r="C25" s="92">
        <f>C24-C26</f>
        <v>3.9869999999999997</v>
      </c>
      <c r="D25" s="92">
        <f>D24-D26</f>
        <v>-64.376999999999995</v>
      </c>
      <c r="E25" s="92">
        <f>E24-E26</f>
        <v>447.83099999999996</v>
      </c>
      <c r="F25" s="92">
        <f>F24-F26</f>
        <v>421.57800000000003</v>
      </c>
      <c r="G25" s="92">
        <f>G24-G26</f>
        <v>421.57800000000003</v>
      </c>
      <c r="H25" s="92">
        <f>F25-E25+D25</f>
        <v>-90.629999999999924</v>
      </c>
      <c r="J25" s="118"/>
    </row>
    <row r="26" spans="1:10" x14ac:dyDescent="0.25">
      <c r="A26" s="143" t="s">
        <v>71</v>
      </c>
      <c r="B26" s="144"/>
      <c r="C26" s="92">
        <f>C24*10%</f>
        <v>0.443</v>
      </c>
      <c r="D26" s="92">
        <f>D24*10%</f>
        <v>-7.1530000000000005</v>
      </c>
      <c r="E26" s="92">
        <f>E24*10%</f>
        <v>49.759</v>
      </c>
      <c r="F26" s="92">
        <f>F24*10%</f>
        <v>46.842000000000006</v>
      </c>
      <c r="G26" s="92">
        <f>G24*10%</f>
        <v>46.842000000000006</v>
      </c>
      <c r="H26" s="92">
        <f>F26-E26+D26</f>
        <v>-10.069999999999995</v>
      </c>
    </row>
    <row r="27" spans="1:10" ht="14.25" customHeight="1" x14ac:dyDescent="0.25">
      <c r="A27" s="170" t="s">
        <v>45</v>
      </c>
      <c r="B27" s="171"/>
      <c r="C27" s="99">
        <v>4.26</v>
      </c>
      <c r="D27" s="100">
        <v>-65.78</v>
      </c>
      <c r="E27" s="100">
        <v>477.45</v>
      </c>
      <c r="F27" s="100">
        <v>455.5</v>
      </c>
      <c r="G27" s="100">
        <f>F27</f>
        <v>455.5</v>
      </c>
      <c r="H27" s="92">
        <f t="shared" si="2"/>
        <v>-87.72999999999999</v>
      </c>
    </row>
    <row r="28" spans="1:10" x14ac:dyDescent="0.25">
      <c r="A28" s="93" t="s">
        <v>70</v>
      </c>
      <c r="B28" s="94"/>
      <c r="C28" s="92">
        <f>C27-C29</f>
        <v>3.8339999999999996</v>
      </c>
      <c r="D28" s="92">
        <f>D27-D29</f>
        <v>-59.201999999999998</v>
      </c>
      <c r="E28" s="92">
        <f>E27-E29</f>
        <v>429.70499999999998</v>
      </c>
      <c r="F28" s="92">
        <f>F27-F29</f>
        <v>409.95</v>
      </c>
      <c r="G28" s="92">
        <f>G27-G29</f>
        <v>409.95</v>
      </c>
      <c r="H28" s="92">
        <f t="shared" si="2"/>
        <v>-78.956999999999994</v>
      </c>
    </row>
    <row r="29" spans="1:10" x14ac:dyDescent="0.25">
      <c r="A29" s="143" t="s">
        <v>71</v>
      </c>
      <c r="B29" s="144"/>
      <c r="C29" s="92">
        <f>C27*10%</f>
        <v>0.42599999999999999</v>
      </c>
      <c r="D29" s="92">
        <f>D27*10%</f>
        <v>-6.5780000000000003</v>
      </c>
      <c r="E29" s="92">
        <f>E27*10%</f>
        <v>47.745000000000005</v>
      </c>
      <c r="F29" s="92">
        <f>F27*10%</f>
        <v>45.550000000000004</v>
      </c>
      <c r="G29" s="92">
        <f>G27*10%</f>
        <v>45.550000000000004</v>
      </c>
      <c r="H29" s="92">
        <f t="shared" si="2"/>
        <v>-8.7729999999999997</v>
      </c>
    </row>
    <row r="30" spans="1:10" s="77" customFormat="1" ht="12" customHeight="1" x14ac:dyDescent="0.25">
      <c r="A30" s="154"/>
      <c r="B30" s="155"/>
      <c r="C30" s="101"/>
      <c r="D30" s="101"/>
      <c r="E30" s="101"/>
      <c r="F30" s="101"/>
      <c r="G30" s="102"/>
      <c r="H30" s="101"/>
    </row>
    <row r="31" spans="1:10" ht="14.25" customHeight="1" x14ac:dyDescent="0.25">
      <c r="A31" s="145" t="s">
        <v>46</v>
      </c>
      <c r="B31" s="146"/>
      <c r="C31" s="96">
        <v>7.93</v>
      </c>
      <c r="D31" s="96">
        <v>-128.66999999999999</v>
      </c>
      <c r="E31" s="96">
        <v>890.68</v>
      </c>
      <c r="F31" s="96">
        <v>852.11</v>
      </c>
      <c r="G31" s="103">
        <f>G32+G33</f>
        <v>138.62100000000001</v>
      </c>
      <c r="H31" s="96">
        <f>F31-E31-G31+D31+F31</f>
        <v>546.24900000000002</v>
      </c>
    </row>
    <row r="32" spans="1:10" ht="15" customHeight="1" x14ac:dyDescent="0.25">
      <c r="A32" s="93" t="s">
        <v>73</v>
      </c>
      <c r="B32" s="94"/>
      <c r="C32" s="92">
        <f>C31-C33</f>
        <v>7.1369999999999996</v>
      </c>
      <c r="D32" s="92">
        <v>-119.96</v>
      </c>
      <c r="E32" s="92">
        <f>E31-E33</f>
        <v>801.61199999999997</v>
      </c>
      <c r="F32" s="92">
        <f>F31-F33</f>
        <v>766.899</v>
      </c>
      <c r="G32" s="92">
        <f>G64</f>
        <v>53.41</v>
      </c>
      <c r="H32" s="96">
        <f t="shared" ref="H32:H33" si="3">F32-E32-G32+D32+F32</f>
        <v>558.81600000000003</v>
      </c>
      <c r="J32" s="118"/>
    </row>
    <row r="33" spans="1:10" ht="14.25" customHeight="1" x14ac:dyDescent="0.25">
      <c r="A33" s="143" t="s">
        <v>71</v>
      </c>
      <c r="B33" s="144"/>
      <c r="C33" s="92">
        <f>C31*10%</f>
        <v>0.79300000000000004</v>
      </c>
      <c r="D33" s="92">
        <v>-8.7100000000000009</v>
      </c>
      <c r="E33" s="92">
        <f>E31*10%</f>
        <v>89.067999999999998</v>
      </c>
      <c r="F33" s="92">
        <f>F31*10%</f>
        <v>85.211000000000013</v>
      </c>
      <c r="G33" s="92">
        <f>F33</f>
        <v>85.211000000000013</v>
      </c>
      <c r="H33" s="96">
        <f t="shared" si="3"/>
        <v>-12.566999999999979</v>
      </c>
    </row>
    <row r="34" spans="1:10" ht="14.25" customHeight="1" x14ac:dyDescent="0.25">
      <c r="A34" s="154"/>
      <c r="B34" s="155"/>
      <c r="C34" s="92"/>
      <c r="D34" s="92"/>
      <c r="E34" s="92"/>
      <c r="F34" s="92"/>
      <c r="G34" s="104"/>
      <c r="H34" s="96"/>
      <c r="J34" s="118"/>
    </row>
    <row r="35" spans="1:10" ht="14.25" customHeight="1" x14ac:dyDescent="0.25">
      <c r="A35" s="145" t="s">
        <v>123</v>
      </c>
      <c r="B35" s="146"/>
      <c r="C35" s="92"/>
      <c r="D35" s="96">
        <v>-39.68</v>
      </c>
      <c r="E35" s="96">
        <f>E37+E38+E39+E40</f>
        <v>240.58</v>
      </c>
      <c r="F35" s="96">
        <f>F37+F38+F39+F40</f>
        <v>230.87</v>
      </c>
      <c r="G35" s="96">
        <f t="shared" ref="G35" si="4">G37+G38+G39+G40</f>
        <v>230.87</v>
      </c>
      <c r="H35" s="96">
        <f>F35-E35-G35+D35+F35</f>
        <v>-49.389999999999986</v>
      </c>
      <c r="I35" s="51"/>
    </row>
    <row r="36" spans="1:10" ht="14.25" customHeight="1" x14ac:dyDescent="0.25">
      <c r="A36" s="149" t="s">
        <v>124</v>
      </c>
      <c r="B36" s="146"/>
      <c r="C36" s="92"/>
      <c r="D36" s="92"/>
      <c r="E36" s="92"/>
      <c r="F36" s="92"/>
      <c r="G36" s="104"/>
      <c r="H36" s="96"/>
    </row>
    <row r="37" spans="1:10" ht="14.25" customHeight="1" x14ac:dyDescent="0.25">
      <c r="A37" s="149" t="s">
        <v>125</v>
      </c>
      <c r="B37" s="146"/>
      <c r="C37" s="92"/>
      <c r="D37" s="92">
        <v>-1.95</v>
      </c>
      <c r="E37" s="92">
        <v>9.4</v>
      </c>
      <c r="F37" s="92">
        <v>9.17</v>
      </c>
      <c r="G37" s="92">
        <f>F37</f>
        <v>9.17</v>
      </c>
      <c r="H37" s="92">
        <f t="shared" ref="H37:H40" si="5">F37-E37-G37+D37+F37</f>
        <v>-2.1799999999999997</v>
      </c>
    </row>
    <row r="38" spans="1:10" ht="14.25" customHeight="1" x14ac:dyDescent="0.25">
      <c r="A38" s="149" t="s">
        <v>126</v>
      </c>
      <c r="B38" s="146"/>
      <c r="C38" s="92"/>
      <c r="D38" s="92">
        <v>-9.5500000000000007</v>
      </c>
      <c r="E38" s="92">
        <v>43.29</v>
      </c>
      <c r="F38" s="92">
        <v>42.07</v>
      </c>
      <c r="G38" s="92">
        <f t="shared" ref="G38:G40" si="6">F38</f>
        <v>42.07</v>
      </c>
      <c r="H38" s="92">
        <f t="shared" si="5"/>
        <v>-10.770000000000003</v>
      </c>
    </row>
    <row r="39" spans="1:10" ht="14.25" customHeight="1" x14ac:dyDescent="0.25">
      <c r="A39" s="149" t="s">
        <v>144</v>
      </c>
      <c r="B39" s="146"/>
      <c r="C39" s="92"/>
      <c r="D39" s="92">
        <v>-26.61</v>
      </c>
      <c r="E39" s="92">
        <v>178.36</v>
      </c>
      <c r="F39" s="92">
        <v>170.47</v>
      </c>
      <c r="G39" s="92">
        <f t="shared" si="6"/>
        <v>170.47</v>
      </c>
      <c r="H39" s="92">
        <f t="shared" si="5"/>
        <v>-34.500000000000028</v>
      </c>
    </row>
    <row r="40" spans="1:10" ht="14.25" customHeight="1" x14ac:dyDescent="0.25">
      <c r="A40" s="149" t="s">
        <v>145</v>
      </c>
      <c r="B40" s="146"/>
      <c r="C40" s="92"/>
      <c r="D40" s="92">
        <v>-1.57</v>
      </c>
      <c r="E40" s="92">
        <v>9.5299999999999994</v>
      </c>
      <c r="F40" s="92">
        <v>9.16</v>
      </c>
      <c r="G40" s="92">
        <f t="shared" si="6"/>
        <v>9.16</v>
      </c>
      <c r="H40" s="92">
        <f t="shared" si="5"/>
        <v>-1.9399999999999995</v>
      </c>
    </row>
    <row r="41" spans="1:10" s="77" customFormat="1" ht="12.75" customHeight="1" x14ac:dyDescent="0.25">
      <c r="A41" s="105" t="s">
        <v>7</v>
      </c>
      <c r="B41" s="106"/>
      <c r="C41" s="107"/>
      <c r="D41" s="107"/>
      <c r="E41" s="107">
        <f>E8+E31+E35</f>
        <v>3543.8599999999997</v>
      </c>
      <c r="F41" s="107">
        <f>F8+F31+F35</f>
        <v>3389.77</v>
      </c>
      <c r="G41" s="107">
        <f>G8+G31+G35</f>
        <v>2676.2809999999999</v>
      </c>
      <c r="H41" s="107"/>
      <c r="I41" s="81"/>
      <c r="J41" s="81"/>
    </row>
    <row r="42" spans="1:10" s="77" customFormat="1" ht="11.25" customHeight="1" x14ac:dyDescent="0.25">
      <c r="A42" s="108" t="s">
        <v>115</v>
      </c>
      <c r="B42" s="106"/>
      <c r="C42" s="107"/>
      <c r="D42" s="107"/>
      <c r="E42" s="107"/>
      <c r="F42" s="107"/>
      <c r="G42" s="108"/>
      <c r="H42" s="107"/>
      <c r="I42" s="81"/>
      <c r="J42" s="81"/>
    </row>
    <row r="43" spans="1:10" s="63" customFormat="1" ht="24" customHeight="1" x14ac:dyDescent="0.25">
      <c r="A43" s="147" t="s">
        <v>127</v>
      </c>
      <c r="B43" s="148"/>
      <c r="C43" s="109"/>
      <c r="D43" s="109">
        <v>148.19999999999999</v>
      </c>
      <c r="E43" s="109">
        <v>41.6</v>
      </c>
      <c r="F43" s="109">
        <v>41.6</v>
      </c>
      <c r="G43" s="109">
        <f>G45</f>
        <v>7.072000000000001</v>
      </c>
      <c r="H43" s="96">
        <f>F43-E43+D43+F43-G43</f>
        <v>182.72799999999998</v>
      </c>
    </row>
    <row r="44" spans="1:10" s="63" customFormat="1" ht="12" customHeight="1" x14ac:dyDescent="0.25">
      <c r="A44" s="93" t="s">
        <v>73</v>
      </c>
      <c r="B44" s="94"/>
      <c r="C44" s="109"/>
      <c r="D44" s="113">
        <v>154.35</v>
      </c>
      <c r="E44" s="113">
        <f>E43-E45</f>
        <v>34.527999999999999</v>
      </c>
      <c r="F44" s="113">
        <f>F43-F45</f>
        <v>34.527999999999999</v>
      </c>
      <c r="G44" s="114">
        <v>0</v>
      </c>
      <c r="H44" s="92">
        <f t="shared" ref="H44" si="7">F44-E44+D44+F44-G44</f>
        <v>188.87799999999999</v>
      </c>
      <c r="J44" s="119"/>
    </row>
    <row r="45" spans="1:10" s="63" customFormat="1" ht="11.25" customHeight="1" x14ac:dyDescent="0.25">
      <c r="A45" s="111" t="s">
        <v>55</v>
      </c>
      <c r="B45" s="112"/>
      <c r="C45" s="113"/>
      <c r="D45" s="113">
        <v>-6.15</v>
      </c>
      <c r="E45" s="113">
        <f>E43*17%</f>
        <v>7.072000000000001</v>
      </c>
      <c r="F45" s="113">
        <f>F43*17%</f>
        <v>7.072000000000001</v>
      </c>
      <c r="G45" s="114">
        <f>F45</f>
        <v>7.072000000000001</v>
      </c>
      <c r="H45" s="92">
        <f>F45-E45+D45+F45-G45</f>
        <v>-6.15</v>
      </c>
    </row>
    <row r="46" spans="1:10" s="63" customFormat="1" ht="36.75" customHeight="1" x14ac:dyDescent="0.25">
      <c r="A46" s="147" t="s">
        <v>128</v>
      </c>
      <c r="B46" s="148"/>
      <c r="C46" s="99"/>
      <c r="D46" s="113">
        <v>290.92</v>
      </c>
      <c r="E46" s="109">
        <v>350</v>
      </c>
      <c r="F46" s="109">
        <v>350</v>
      </c>
      <c r="G46" s="110">
        <f>G47</f>
        <v>59.500000000000007</v>
      </c>
      <c r="H46" s="96">
        <f>F46-E46+D46+F46-G46</f>
        <v>581.42000000000007</v>
      </c>
      <c r="J46" s="66"/>
    </row>
    <row r="47" spans="1:10" s="63" customFormat="1" ht="12.75" customHeight="1" x14ac:dyDescent="0.25">
      <c r="A47" s="111" t="s">
        <v>55</v>
      </c>
      <c r="B47" s="112"/>
      <c r="C47" s="113"/>
      <c r="D47" s="113">
        <v>0</v>
      </c>
      <c r="E47" s="113">
        <f>E46*17%</f>
        <v>59.500000000000007</v>
      </c>
      <c r="F47" s="113">
        <f>F46*17%</f>
        <v>59.500000000000007</v>
      </c>
      <c r="G47" s="114">
        <f>F47</f>
        <v>59.500000000000007</v>
      </c>
      <c r="H47" s="92">
        <f>F47-E47+D47+F47-G47</f>
        <v>0</v>
      </c>
    </row>
    <row r="48" spans="1:10" s="120" customFormat="1" ht="17.45" customHeight="1" x14ac:dyDescent="0.25">
      <c r="A48" s="150" t="s">
        <v>129</v>
      </c>
      <c r="B48" s="151"/>
      <c r="C48" s="109"/>
      <c r="D48" s="109">
        <v>11.96</v>
      </c>
      <c r="E48" s="109">
        <v>7.2</v>
      </c>
      <c r="F48" s="109">
        <v>7.2</v>
      </c>
      <c r="G48" s="110">
        <v>1.22</v>
      </c>
      <c r="H48" s="96">
        <f t="shared" ref="H48" si="8">F48-E48-G48+D48+F48</f>
        <v>17.940000000000001</v>
      </c>
    </row>
    <row r="49" spans="1:26" s="63" customFormat="1" ht="15" customHeight="1" x14ac:dyDescent="0.25">
      <c r="A49" s="152" t="s">
        <v>55</v>
      </c>
      <c r="B49" s="153"/>
      <c r="C49" s="113"/>
      <c r="D49" s="113">
        <v>0</v>
      </c>
      <c r="E49" s="113">
        <v>1.22</v>
      </c>
      <c r="F49" s="113">
        <v>1.22</v>
      </c>
      <c r="G49" s="114">
        <v>1.22</v>
      </c>
      <c r="H49" s="96">
        <v>0</v>
      </c>
    </row>
    <row r="50" spans="1:26" s="77" customFormat="1" x14ac:dyDescent="0.25">
      <c r="A50" s="141" t="s">
        <v>116</v>
      </c>
      <c r="B50" s="142"/>
      <c r="C50" s="107"/>
      <c r="D50" s="107"/>
      <c r="E50" s="107">
        <f>E43+E46+E48</f>
        <v>398.8</v>
      </c>
      <c r="F50" s="107">
        <f t="shared" ref="F50:G50" si="9">F43+F46+F48</f>
        <v>398.8</v>
      </c>
      <c r="G50" s="107">
        <f t="shared" si="9"/>
        <v>67.792000000000002</v>
      </c>
      <c r="H50" s="107"/>
    </row>
    <row r="51" spans="1:26" s="77" customFormat="1" ht="13.5" customHeight="1" x14ac:dyDescent="0.25">
      <c r="A51" s="115" t="s">
        <v>120</v>
      </c>
      <c r="B51" s="116"/>
      <c r="C51" s="107"/>
      <c r="D51" s="107"/>
      <c r="E51" s="107">
        <f>E41+E50</f>
        <v>3942.66</v>
      </c>
      <c r="F51" s="107">
        <f t="shared" ref="F51:G51" si="10">F41+F50</f>
        <v>3788.57</v>
      </c>
      <c r="G51" s="107">
        <f t="shared" si="10"/>
        <v>2744.0729999999999</v>
      </c>
      <c r="H51" s="107"/>
    </row>
    <row r="52" spans="1:26" s="77" customFormat="1" ht="14.25" customHeight="1" x14ac:dyDescent="0.25">
      <c r="A52" s="141" t="s">
        <v>121</v>
      </c>
      <c r="B52" s="142"/>
      <c r="C52" s="107"/>
      <c r="D52" s="107">
        <f>D3</f>
        <v>-70.959999999999994</v>
      </c>
      <c r="E52" s="107"/>
      <c r="F52" s="107"/>
      <c r="G52" s="107"/>
      <c r="H52" s="107">
        <f>F51-E51+D52+F51-G51</f>
        <v>819.44700000000057</v>
      </c>
      <c r="I52" s="86"/>
    </row>
    <row r="53" spans="1:26" s="77" customFormat="1" ht="24" customHeight="1" x14ac:dyDescent="0.25">
      <c r="A53" s="158" t="s">
        <v>146</v>
      </c>
      <c r="B53" s="158"/>
      <c r="C53" s="117"/>
      <c r="D53" s="117"/>
      <c r="E53" s="107"/>
      <c r="F53" s="107"/>
      <c r="G53" s="107"/>
      <c r="H53" s="107">
        <f>H54+H55</f>
        <v>819.44700000000023</v>
      </c>
      <c r="I53" s="85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s="77" customFormat="1" ht="18.75" customHeight="1" x14ac:dyDescent="0.25">
      <c r="A54" s="158" t="s">
        <v>118</v>
      </c>
      <c r="B54" s="159"/>
      <c r="C54" s="117"/>
      <c r="D54" s="117"/>
      <c r="E54" s="107"/>
      <c r="F54" s="107"/>
      <c r="G54" s="107"/>
      <c r="H54" s="107">
        <f>H32+H44+H46+H48</f>
        <v>1347.0540000000001</v>
      </c>
      <c r="I54" s="85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s="77" customFormat="1" ht="15.75" customHeight="1" x14ac:dyDescent="0.25">
      <c r="A55" s="158" t="s">
        <v>119</v>
      </c>
      <c r="B55" s="159"/>
      <c r="C55" s="117"/>
      <c r="D55" s="117"/>
      <c r="E55" s="107"/>
      <c r="F55" s="107"/>
      <c r="G55" s="107"/>
      <c r="H55" s="107">
        <f>H8+H33+H35+H45</f>
        <v>-527.60699999999986</v>
      </c>
      <c r="I55" s="85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24.75" customHeight="1" x14ac:dyDescent="0.25">
      <c r="A56" s="160"/>
      <c r="B56" s="161"/>
      <c r="C56" s="161"/>
      <c r="D56" s="161"/>
      <c r="E56" s="161"/>
      <c r="F56" s="161"/>
      <c r="G56" s="161"/>
      <c r="H56" s="161"/>
    </row>
    <row r="57" spans="1:26" ht="40.5" customHeight="1" x14ac:dyDescent="0.25">
      <c r="A57" s="19" t="s">
        <v>147</v>
      </c>
      <c r="D57" s="21"/>
      <c r="E57" s="21"/>
      <c r="F57" s="21"/>
      <c r="G57" s="21"/>
    </row>
    <row r="58" spans="1:26" x14ac:dyDescent="0.25">
      <c r="A58" s="186" t="s">
        <v>57</v>
      </c>
      <c r="B58" s="187"/>
      <c r="C58" s="187"/>
      <c r="D58" s="188"/>
      <c r="E58" s="88" t="s">
        <v>58</v>
      </c>
      <c r="F58" s="88" t="s">
        <v>59</v>
      </c>
      <c r="G58" s="88" t="s">
        <v>60</v>
      </c>
      <c r="H58" s="87" t="s">
        <v>150</v>
      </c>
    </row>
    <row r="59" spans="1:26" ht="20.25" customHeight="1" x14ac:dyDescent="0.25">
      <c r="A59" s="189" t="s">
        <v>148</v>
      </c>
      <c r="B59" s="190"/>
      <c r="C59" s="190"/>
      <c r="D59" s="191"/>
      <c r="E59" s="30">
        <v>43466</v>
      </c>
      <c r="F59" s="29" t="s">
        <v>149</v>
      </c>
      <c r="G59" s="31">
        <v>9.9499999999999993</v>
      </c>
      <c r="H59" s="65" t="s">
        <v>134</v>
      </c>
      <c r="J59" s="51"/>
    </row>
    <row r="60" spans="1:26" ht="18" customHeight="1" x14ac:dyDescent="0.25">
      <c r="A60" s="173" t="s">
        <v>151</v>
      </c>
      <c r="B60" s="174"/>
      <c r="C60" s="174"/>
      <c r="D60" s="175"/>
      <c r="E60" s="30">
        <v>43466</v>
      </c>
      <c r="F60" s="29">
        <v>1</v>
      </c>
      <c r="G60" s="31">
        <v>8.86</v>
      </c>
      <c r="H60" s="65" t="s">
        <v>134</v>
      </c>
    </row>
    <row r="61" spans="1:26" ht="22.15" customHeight="1" x14ac:dyDescent="0.25">
      <c r="A61" s="189" t="s">
        <v>152</v>
      </c>
      <c r="B61" s="190"/>
      <c r="C61" s="190"/>
      <c r="D61" s="191"/>
      <c r="E61" s="30">
        <v>43556</v>
      </c>
      <c r="F61" s="29">
        <v>4</v>
      </c>
      <c r="G61" s="31">
        <v>2.44</v>
      </c>
      <c r="H61" s="65" t="s">
        <v>122</v>
      </c>
      <c r="J61" s="51"/>
    </row>
    <row r="62" spans="1:26" ht="16.149999999999999" customHeight="1" x14ac:dyDescent="0.25">
      <c r="A62" s="173" t="s">
        <v>153</v>
      </c>
      <c r="B62" s="174"/>
      <c r="C62" s="174"/>
      <c r="D62" s="175"/>
      <c r="E62" s="30">
        <v>43586</v>
      </c>
      <c r="F62" s="29" t="s">
        <v>154</v>
      </c>
      <c r="G62" s="31">
        <v>25.16</v>
      </c>
      <c r="H62" s="6" t="s">
        <v>155</v>
      </c>
    </row>
    <row r="63" spans="1:26" ht="15" customHeight="1" x14ac:dyDescent="0.25">
      <c r="A63" s="192" t="s">
        <v>156</v>
      </c>
      <c r="B63" s="193"/>
      <c r="C63" s="193"/>
      <c r="D63" s="194"/>
      <c r="E63" s="121">
        <v>43709</v>
      </c>
      <c r="F63" s="122">
        <v>1</v>
      </c>
      <c r="G63" s="123">
        <v>7</v>
      </c>
      <c r="H63" s="124" t="s">
        <v>130</v>
      </c>
    </row>
    <row r="64" spans="1:26" s="4" customFormat="1" x14ac:dyDescent="0.25">
      <c r="A64" s="179" t="s">
        <v>7</v>
      </c>
      <c r="B64" s="180"/>
      <c r="C64" s="180"/>
      <c r="D64" s="167"/>
      <c r="E64" s="48"/>
      <c r="F64" s="49"/>
      <c r="G64" s="50">
        <f>SUM(G59:G63)</f>
        <v>53.41</v>
      </c>
      <c r="H64" s="64"/>
    </row>
    <row r="65" spans="1:8" s="4" customFormat="1" x14ac:dyDescent="0.25">
      <c r="A65" s="67"/>
      <c r="B65" s="68"/>
      <c r="C65" s="68"/>
      <c r="D65" s="68"/>
      <c r="E65" s="69"/>
      <c r="F65" s="70"/>
      <c r="G65" s="71"/>
      <c r="H65" s="72"/>
    </row>
    <row r="66" spans="1:8" x14ac:dyDescent="0.25">
      <c r="A66" s="19" t="s">
        <v>47</v>
      </c>
      <c r="D66" s="21"/>
      <c r="E66" s="21"/>
      <c r="F66" s="21"/>
      <c r="G66" s="21"/>
    </row>
    <row r="67" spans="1:8" x14ac:dyDescent="0.25">
      <c r="A67" s="19" t="s">
        <v>48</v>
      </c>
      <c r="D67" s="21"/>
      <c r="E67" s="21"/>
      <c r="F67" s="21"/>
      <c r="G67" s="21"/>
    </row>
    <row r="68" spans="1:8" ht="43.9" customHeight="1" x14ac:dyDescent="0.25">
      <c r="A68" s="181" t="s">
        <v>61</v>
      </c>
      <c r="B68" s="182"/>
      <c r="C68" s="182"/>
      <c r="D68" s="182"/>
      <c r="E68" s="128"/>
      <c r="F68" s="33" t="s">
        <v>59</v>
      </c>
      <c r="G68" s="32" t="s">
        <v>157</v>
      </c>
    </row>
    <row r="69" spans="1:8" x14ac:dyDescent="0.25">
      <c r="A69" s="183" t="s">
        <v>62</v>
      </c>
      <c r="B69" s="184"/>
      <c r="C69" s="184"/>
      <c r="D69" s="184"/>
      <c r="E69" s="185"/>
      <c r="F69" s="29">
        <v>2</v>
      </c>
      <c r="G69" s="89">
        <v>1022.51</v>
      </c>
    </row>
    <row r="70" spans="1:8" ht="20.45" customHeight="1" x14ac:dyDescent="0.25">
      <c r="A70" s="21"/>
      <c r="D70" s="21"/>
      <c r="E70" s="21"/>
      <c r="F70" s="21"/>
      <c r="G70" s="21"/>
    </row>
    <row r="71" spans="1:8" s="4" customFormat="1" x14ac:dyDescent="0.25">
      <c r="A71" s="19" t="s">
        <v>76</v>
      </c>
      <c r="B71" s="38"/>
      <c r="C71" s="39"/>
      <c r="D71" s="19"/>
      <c r="E71" s="19"/>
      <c r="F71" s="19"/>
      <c r="G71" s="19"/>
    </row>
    <row r="72" spans="1:8" x14ac:dyDescent="0.25">
      <c r="A72" s="183" t="s">
        <v>77</v>
      </c>
      <c r="B72" s="185"/>
      <c r="C72" s="195" t="s">
        <v>78</v>
      </c>
      <c r="D72" s="185"/>
      <c r="E72" s="29" t="s">
        <v>79</v>
      </c>
      <c r="F72" s="29" t="s">
        <v>80</v>
      </c>
      <c r="G72" s="29" t="s">
        <v>81</v>
      </c>
    </row>
    <row r="73" spans="1:8" x14ac:dyDescent="0.25">
      <c r="A73" s="183" t="s">
        <v>111</v>
      </c>
      <c r="B73" s="185"/>
      <c r="C73" s="196" t="s">
        <v>82</v>
      </c>
      <c r="D73" s="197"/>
      <c r="E73" s="7">
        <v>2</v>
      </c>
      <c r="F73" s="7" t="s">
        <v>82</v>
      </c>
      <c r="G73" s="7" t="s">
        <v>82</v>
      </c>
    </row>
    <row r="74" spans="1:8" x14ac:dyDescent="0.25">
      <c r="A74" s="21"/>
      <c r="D74" s="21"/>
      <c r="E74" s="21"/>
      <c r="F74" s="21"/>
      <c r="G74" s="21"/>
    </row>
    <row r="75" spans="1:8" ht="19.5" customHeight="1" x14ac:dyDescent="0.25">
      <c r="A75" s="73"/>
      <c r="B75" s="74"/>
      <c r="C75" s="57"/>
      <c r="D75" s="56"/>
      <c r="E75" s="58"/>
      <c r="F75" s="59"/>
      <c r="G75" s="60"/>
    </row>
    <row r="76" spans="1:8" x14ac:dyDescent="0.25">
      <c r="A76" s="19" t="s">
        <v>106</v>
      </c>
      <c r="E76" s="34"/>
      <c r="F76" s="53"/>
      <c r="G76" s="34"/>
    </row>
    <row r="77" spans="1:8" x14ac:dyDescent="0.25">
      <c r="A77" s="19" t="s">
        <v>158</v>
      </c>
      <c r="B77" s="54"/>
      <c r="C77" s="55"/>
      <c r="D77" s="19"/>
      <c r="E77" s="34"/>
      <c r="F77" s="53"/>
      <c r="G77" s="34"/>
    </row>
    <row r="78" spans="1:8" ht="57.6" customHeight="1" x14ac:dyDescent="0.25">
      <c r="A78" s="176" t="s">
        <v>159</v>
      </c>
      <c r="B78" s="177"/>
      <c r="C78" s="177"/>
      <c r="D78" s="177"/>
      <c r="E78" s="177"/>
      <c r="F78" s="177"/>
      <c r="G78" s="177"/>
      <c r="H78" s="178"/>
    </row>
    <row r="79" spans="1:8" ht="55.15" customHeight="1" x14ac:dyDescent="0.25"/>
    <row r="80" spans="1:8" x14ac:dyDescent="0.25">
      <c r="A80" s="4" t="s">
        <v>83</v>
      </c>
      <c r="B80" s="38"/>
      <c r="C80" s="39"/>
      <c r="D80" s="4"/>
      <c r="E80" s="4" t="s">
        <v>160</v>
      </c>
      <c r="F80" s="4"/>
    </row>
    <row r="81" spans="1:6" x14ac:dyDescent="0.25">
      <c r="A81" s="4" t="s">
        <v>84</v>
      </c>
      <c r="B81" s="38"/>
      <c r="C81" s="39"/>
      <c r="D81" s="4"/>
      <c r="E81" s="4"/>
      <c r="F81" s="4"/>
    </row>
    <row r="82" spans="1:6" x14ac:dyDescent="0.25">
      <c r="A82" s="4" t="s">
        <v>85</v>
      </c>
      <c r="B82" s="38"/>
      <c r="C82" s="39"/>
      <c r="D82" s="4"/>
      <c r="E82" s="4"/>
      <c r="F82" s="4"/>
    </row>
    <row r="83" spans="1:6" ht="32.450000000000003" customHeight="1" x14ac:dyDescent="0.25"/>
    <row r="84" spans="1:6" x14ac:dyDescent="0.25">
      <c r="A84" s="21" t="s">
        <v>161</v>
      </c>
      <c r="B84" s="52"/>
    </row>
    <row r="85" spans="1:6" x14ac:dyDescent="0.25">
      <c r="A85" s="21" t="s">
        <v>86</v>
      </c>
      <c r="B85" s="52"/>
      <c r="C85" s="37" t="s">
        <v>24</v>
      </c>
    </row>
    <row r="86" spans="1:6" x14ac:dyDescent="0.25">
      <c r="A86" s="21" t="s">
        <v>87</v>
      </c>
      <c r="B86" s="52"/>
      <c r="C86" s="37" t="s">
        <v>88</v>
      </c>
    </row>
    <row r="87" spans="1:6" x14ac:dyDescent="0.25">
      <c r="A87" s="21" t="s">
        <v>89</v>
      </c>
      <c r="B87" s="52"/>
      <c r="C87" s="37" t="s">
        <v>162</v>
      </c>
    </row>
  </sheetData>
  <mergeCells count="53">
    <mergeCell ref="A62:D62"/>
    <mergeCell ref="A52:B52"/>
    <mergeCell ref="A78:H78"/>
    <mergeCell ref="A64:D64"/>
    <mergeCell ref="A68:E68"/>
    <mergeCell ref="A69:E69"/>
    <mergeCell ref="A58:D58"/>
    <mergeCell ref="A59:D59"/>
    <mergeCell ref="A60:D60"/>
    <mergeCell ref="A61:D61"/>
    <mergeCell ref="A63:D63"/>
    <mergeCell ref="C72:D72"/>
    <mergeCell ref="C73:D73"/>
    <mergeCell ref="A72:B72"/>
    <mergeCell ref="A73:B73"/>
    <mergeCell ref="A54:B54"/>
    <mergeCell ref="A55:B55"/>
    <mergeCell ref="A56:H56"/>
    <mergeCell ref="A3:B3"/>
    <mergeCell ref="A6:H6"/>
    <mergeCell ref="A53:B53"/>
    <mergeCell ref="A7:B7"/>
    <mergeCell ref="A8:B8"/>
    <mergeCell ref="A10:B10"/>
    <mergeCell ref="A11:H11"/>
    <mergeCell ref="A12:B12"/>
    <mergeCell ref="A23:B23"/>
    <mergeCell ref="A26:B26"/>
    <mergeCell ref="A27:B27"/>
    <mergeCell ref="A4:B4"/>
    <mergeCell ref="A5:B5"/>
    <mergeCell ref="A14:B14"/>
    <mergeCell ref="A15:B15"/>
    <mergeCell ref="A17:B17"/>
    <mergeCell ref="A18:B18"/>
    <mergeCell ref="A21:B21"/>
    <mergeCell ref="A20:B20"/>
    <mergeCell ref="A50:B50"/>
    <mergeCell ref="A29:B29"/>
    <mergeCell ref="A31:B31"/>
    <mergeCell ref="A33:B33"/>
    <mergeCell ref="A46:B46"/>
    <mergeCell ref="A43:B43"/>
    <mergeCell ref="A35:B35"/>
    <mergeCell ref="A37:B37"/>
    <mergeCell ref="A38:B38"/>
    <mergeCell ref="A39:B39"/>
    <mergeCell ref="A40:B40"/>
    <mergeCell ref="A48:B48"/>
    <mergeCell ref="A49:B49"/>
    <mergeCell ref="A30:B30"/>
    <mergeCell ref="A34:B34"/>
    <mergeCell ref="A36:B36"/>
  </mergeCell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2020-03-15T02:37:49Z</cp:lastPrinted>
  <dcterms:created xsi:type="dcterms:W3CDTF">2013-02-18T04:38:06Z</dcterms:created>
  <dcterms:modified xsi:type="dcterms:W3CDTF">2020-03-19T22:20:32Z</dcterms:modified>
</cp:coreProperties>
</file>