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F48" i="8"/>
  <c r="G48"/>
  <c r="G47"/>
  <c r="H47"/>
  <c r="H55"/>
  <c r="H56"/>
  <c r="G51"/>
  <c r="F51"/>
  <c r="E51"/>
  <c r="G52"/>
  <c r="F52"/>
  <c r="H49"/>
  <c r="H41"/>
  <c r="H40"/>
  <c r="H39"/>
  <c r="H38"/>
  <c r="H36"/>
  <c r="F36"/>
  <c r="E36"/>
  <c r="F8"/>
  <c r="G8"/>
  <c r="G32"/>
  <c r="G42"/>
  <c r="F42"/>
  <c r="E8"/>
  <c r="E42"/>
  <c r="F46"/>
  <c r="F45"/>
  <c r="H45"/>
  <c r="H8"/>
  <c r="H32"/>
  <c r="H54"/>
  <c r="G46"/>
  <c r="G44"/>
  <c r="H44"/>
  <c r="E46"/>
  <c r="E45"/>
  <c r="D53"/>
  <c r="E52"/>
  <c r="H53"/>
  <c r="E48"/>
  <c r="H48"/>
  <c r="G66"/>
  <c r="G10"/>
  <c r="G9"/>
  <c r="F34"/>
  <c r="E34"/>
  <c r="E33"/>
  <c r="G27"/>
  <c r="G24"/>
  <c r="G26"/>
  <c r="G25"/>
  <c r="G21"/>
  <c r="G23"/>
  <c r="G18"/>
  <c r="G20"/>
  <c r="G19"/>
  <c r="G15"/>
  <c r="G12"/>
  <c r="G14"/>
  <c r="G13"/>
  <c r="C34"/>
  <c r="C33"/>
  <c r="C26"/>
  <c r="C25"/>
  <c r="C23"/>
  <c r="C22"/>
  <c r="C20"/>
  <c r="C19"/>
  <c r="C17"/>
  <c r="C16"/>
  <c r="F30"/>
  <c r="F29"/>
  <c r="E30"/>
  <c r="D30"/>
  <c r="D29"/>
  <c r="E29"/>
  <c r="H28"/>
  <c r="H27"/>
  <c r="F26"/>
  <c r="E26"/>
  <c r="D26"/>
  <c r="D25"/>
  <c r="H24"/>
  <c r="F23"/>
  <c r="E23"/>
  <c r="E22"/>
  <c r="D23"/>
  <c r="F22"/>
  <c r="D22"/>
  <c r="H21"/>
  <c r="F20"/>
  <c r="E20"/>
  <c r="D19"/>
  <c r="F19"/>
  <c r="E19"/>
  <c r="H18"/>
  <c r="F17"/>
  <c r="E17"/>
  <c r="H17"/>
  <c r="E16"/>
  <c r="H15"/>
  <c r="E14"/>
  <c r="F14"/>
  <c r="E13"/>
  <c r="F13"/>
  <c r="H12"/>
  <c r="F10"/>
  <c r="F9"/>
  <c r="E10"/>
  <c r="E9"/>
  <c r="C30"/>
  <c r="C29"/>
  <c r="C14"/>
  <c r="C13"/>
  <c r="C10"/>
  <c r="C9"/>
  <c r="H25"/>
  <c r="H26"/>
  <c r="H13"/>
  <c r="H14"/>
  <c r="H22"/>
  <c r="H9"/>
  <c r="H23"/>
  <c r="G22"/>
  <c r="H10"/>
  <c r="H29"/>
  <c r="F16"/>
  <c r="H16"/>
  <c r="H20"/>
  <c r="H30"/>
  <c r="H19"/>
  <c r="F33"/>
  <c r="H33"/>
  <c r="G17"/>
  <c r="G16"/>
  <c r="G30"/>
  <c r="G29"/>
  <c r="H34"/>
</calcChain>
</file>

<file path=xl/comments1.xml><?xml version="1.0" encoding="utf-8"?>
<comments xmlns="http://schemas.openxmlformats.org/spreadsheetml/2006/main">
  <authors>
    <author>Finans</author>
  </authors>
  <commentList>
    <comment ref="C44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Ломбард+кредит
Клайэнтс Траст</t>
        </r>
      </text>
    </comment>
    <comment ref="C47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оплата с 20.07.14-по 19.07.15г 350тр отражена в 14г
с 20.07.15-по 19.07.16г. 350тр отразили в 15г</t>
        </r>
      </text>
    </comment>
  </commentList>
</comments>
</file>

<file path=xl/sharedStrings.xml><?xml version="1.0" encoding="utf-8"?>
<sst xmlns="http://schemas.openxmlformats.org/spreadsheetml/2006/main" count="198" uniqueCount="170">
  <si>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</si>
  <si>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</si>
  <si>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</si>
  <si>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</si>
  <si>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</si>
  <si>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</si>
  <si>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</si>
  <si>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</si>
  <si>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</si>
  <si>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</si>
  <si>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</si>
  <si>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</si>
  <si>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</si>
  <si>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</si>
  <si>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</si>
  <si>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</si>
  <si>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</si>
  <si>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</si>
  <si>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</si>
  <si>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</si>
  <si>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</si>
  <si>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</si>
  <si>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</si>
  <si>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</si>
  <si>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</si>
  <si>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</si>
  <si>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</si>
  <si>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</si>
  <si>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</si>
  <si>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</si>
  <si>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</si>
  <si>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</si>
  <si>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</si>
  <si>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</si>
  <si>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</si>
  <si>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</si>
  <si>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</si>
  <si>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</si>
  <si>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</si>
  <si>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</si>
  <si>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</si>
  <si>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</si>
  <si>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</si>
  <si>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</si>
  <si>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</si>
  <si>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</si>
  <si>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</si>
  <si>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</si>
  <si>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</si>
  <si>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</si>
  <si>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</si>
  <si>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</si>
  <si>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</si>
  <si>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</si>
  <si>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</si>
  <si>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</si>
  <si>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</si>
  <si>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</si>
  <si>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</si>
  <si>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</si>
  <si>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</si>
  <si>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</si>
  <si>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</si>
  <si>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</si>
  <si>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</si>
  <si>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</si>
  <si>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</si>
  <si>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</si>
  <si>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</si>
  <si>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</si>
  <si>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</si>
  <si>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</si>
  <si>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</si>
  <si>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</si>
  <si>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</si>
  <si>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</si>
  <si>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</si>
  <si>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</si>
  <si>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</si>
  <si>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</si>
  <si>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</si>
  <si>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</si>
  <si>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</si>
  <si>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</si>
  <si>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</si>
  <si>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</si>
  <si>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</si>
  <si>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</si>
  <si>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</si>
  <si>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</si>
  <si>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</si>
  <si>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</si>
  <si>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</si>
  <si>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</si>
  <si>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</si>
  <si>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</si>
  <si>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</si>
  <si>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</si>
  <si>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01.02.2008г.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</si>
  <si>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</si>
  <si>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</si>
  <si>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</si>
  <si>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</si>
  <si>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</si>
  <si>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</si>
  <si>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</si>
  <si>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</si>
  <si>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</si>
  <si>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</si>
  <si>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</si>
  <si>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</si>
  <si>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</si>
  <si>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</si>
  <si>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</si>
  <si>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апрель</t>
  </si>
  <si>
    <t>Часть 4</t>
  </si>
  <si>
    <t>№ 10 по ул. Тобольская</t>
  </si>
  <si>
    <t>ООО " Территория"</t>
  </si>
  <si>
    <t>ООО "Викс- ДВ"</t>
  </si>
  <si>
    <t>2-941-889</t>
  </si>
  <si>
    <t>ул. Красного Знамени, 131</t>
  </si>
  <si>
    <t>Тобольская, 10</t>
  </si>
  <si>
    <t>ул. Тунгусская, 8</t>
  </si>
  <si>
    <t>Количество проживающих</t>
  </si>
  <si>
    <t>383,4 м2</t>
  </si>
  <si>
    <t>тариф в руб. на 1 кв.м.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</si>
  <si>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</si>
  <si>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</si>
  <si>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</si>
  <si>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350 т.руб. год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</si>
  <si>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</si>
  <si>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</si>
  <si>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</si>
  <si>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</si>
  <si>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</si>
  <si>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исполн-ль</t>
  </si>
  <si>
    <t>ОСАО Ресо-Гарантия</t>
  </si>
  <si>
    <t>обязательное страхование лифтов, исполн. Полис 111 № 0100299645</t>
  </si>
  <si>
    <t>всего: 2478,1 кв.м</t>
  </si>
  <si>
    <t>АльянсПрим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</si>
  <si>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</si>
  <si>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</si>
  <si>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</si>
  <si>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</si>
  <si>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2017 г.</t>
  </si>
  <si>
    <t>ИТОГО ПО П.1, П.2, П.3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</si>
  <si>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</si>
  <si>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</si>
  <si>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</si>
  <si>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</si>
  <si>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</si>
  <si>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</si>
  <si>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3. Перечень работ, выполненных по статье " текущий ремонт"  в 2017 году.</t>
  </si>
  <si>
    <t>ремонт швов фасада-доп. работы по кв.119</t>
  </si>
  <si>
    <t>74 п.м</t>
  </si>
  <si>
    <t>замена стояка ХВС и канализации в подвале</t>
  </si>
  <si>
    <t>5 п.м</t>
  </si>
  <si>
    <t>ландшафт</t>
  </si>
  <si>
    <t>аварийная замена стояков  ХВС по кв.69,73,77</t>
  </si>
  <si>
    <t>10 п.м</t>
  </si>
  <si>
    <t>аварийная замена стояков  ХГВС и канализ. по кв.127,131,135,139</t>
  </si>
  <si>
    <t>33 п.м</t>
  </si>
  <si>
    <t>Аварийный ремонт трубпр. ХВС, канализации</t>
  </si>
  <si>
    <t>1 компл</t>
  </si>
  <si>
    <t>1. Текущий ремонт коммуникаций, проходящих через нежилые помещения</t>
  </si>
  <si>
    <t>2. Рекламные конструкции на общедомовом имуществе, исполн.ООО "МегаБренд"</t>
  </si>
  <si>
    <t>3.Реклама в лифтах</t>
  </si>
  <si>
    <t xml:space="preserve">План по статье "текущий ремонт" на 2018 год .                   </t>
  </si>
  <si>
    <t>Предложение Управляющей компании: косметический ремонт подъездов.</t>
  </si>
  <si>
    <r>
      <t>ИСХ   №</t>
    </r>
    <r>
      <rPr>
        <b/>
        <u/>
        <sz val="9"/>
        <color theme="1"/>
        <rFont val="Calibri"/>
        <family val="2"/>
        <charset val="204"/>
        <scheme val="minor"/>
      </rPr>
      <t xml:space="preserve">     314/02 от 15.02.2018 г.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</si>
</sst>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9" fillId="0" borderId="1" xfId="0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2" fontId="0" fillId="0" borderId="0" xfId="0" applyNumberFormat="1"/>
    <xf numFmtId="164" fontId="9" fillId="0" borderId="2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4" fontId="0" fillId="0" borderId="0" xfId="0" applyNumberFormat="1"/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Border="1" applyAlignment="1">
      <alignment wrapText="1"/>
    </xf>
    <xf numFmtId="164" fontId="3" fillId="0" borderId="0" xfId="0" applyNumberFormat="1" applyFont="1" applyBorder="1" applyAlignment="1">
      <alignment horizontal="center"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0" fillId="0" borderId="0" xfId="0" applyAlignment="1"/>
    <xf numFmtId="0" fontId="3" fillId="0" borderId="4" xfId="0" applyFont="1" applyBorder="1" applyAlignment="1"/>
    <xf numFmtId="0" fontId="3" fillId="0" borderId="10" xfId="0" applyFont="1" applyBorder="1" applyAlignment="1"/>
    <xf numFmtId="0" fontId="9" fillId="0" borderId="3" xfId="0" applyFont="1" applyBorder="1" applyAlignment="1">
      <alignment horizontal="center" wrapText="1"/>
    </xf>
    <xf numFmtId="0" fontId="9" fillId="0" borderId="1" xfId="0" applyFont="1" applyBorder="1"/>
    <xf numFmtId="0" fontId="3" fillId="0" borderId="1" xfId="0" applyFont="1" applyBorder="1" applyAlignment="1">
      <alignment wrapText="1"/>
    </xf>
    <xf numFmtId="2" fontId="0" fillId="0" borderId="0" xfId="0" applyNumberFormat="1" applyAlignme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4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/>
    <xf numFmtId="0" fontId="0" fillId="2" borderId="0" xfId="0" applyFill="1" applyBorder="1"/>
    <xf numFmtId="0" fontId="9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2" fontId="0" fillId="2" borderId="0" xfId="0" applyNumberFormat="1" applyFill="1" applyBorder="1"/>
    <xf numFmtId="164" fontId="0" fillId="2" borderId="0" xfId="0" applyNumberFormat="1" applyFill="1"/>
    <xf numFmtId="0" fontId="0" fillId="0" borderId="7" xfId="0" applyBorder="1" applyAlignment="1"/>
    <xf numFmtId="164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/>
    <xf numFmtId="0" fontId="0" fillId="0" borderId="7" xfId="0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0" fillId="0" borderId="8" xfId="0" applyBorder="1" applyAlignment="1"/>
    <xf numFmtId="0" fontId="9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3" fillId="0" borderId="2" xfId="0" applyFont="1" applyFill="1" applyBorder="1" applyAlignment="1"/>
    <xf numFmtId="0" fontId="9" fillId="0" borderId="2" xfId="0" applyFont="1" applyBorder="1" applyAlignment="1"/>
    <xf numFmtId="0" fontId="4" fillId="0" borderId="8" xfId="0" applyFont="1" applyBorder="1" applyAlignment="1"/>
    <xf numFmtId="0" fontId="3" fillId="0" borderId="2" xfId="0" applyFont="1" applyBorder="1" applyAlignment="1"/>
    <xf numFmtId="0" fontId="0" fillId="0" borderId="8" xfId="0" applyFont="1" applyBorder="1" applyAlignment="1"/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2" borderId="7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2" xfId="0" applyFont="1" applyBorder="1" applyAlignment="1"/>
    <xf numFmtId="0" fontId="4" fillId="0" borderId="7" xfId="0" applyFont="1" applyBorder="1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8" xfId="0" applyNumberForma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9"/>
  <sheetViews>
    <sheetView topLeftCell="A10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140</v>
      </c>
      <c r="C1" s="1"/>
    </row>
    <row r="2" spans="1:4" ht="15" customHeight="1">
      <c r="A2" s="2" t="s">
        <v>53</v>
      </c>
      <c r="C2" s="4"/>
    </row>
    <row r="3" spans="1:4" ht="15.75">
      <c r="B3" s="4" t="s">
        <v>10</v>
      </c>
      <c r="C3" s="23" t="s">
        <v>116</v>
      </c>
    </row>
    <row r="4" spans="1:4" ht="14.25" customHeight="1">
      <c r="A4" s="21" t="s">
        <v>169</v>
      </c>
      <c r="C4" s="4"/>
    </row>
    <row r="5" spans="1:4" ht="15" customHeight="1">
      <c r="A5" s="4" t="s">
        <v>8</v>
      </c>
      <c r="C5" s="4"/>
    </row>
    <row r="6" spans="1:4" s="22" customFormat="1" ht="12.75" customHeight="1">
      <c r="A6" s="4" t="s">
        <v>54</v>
      </c>
      <c r="C6" s="20"/>
    </row>
    <row r="7" spans="1:4" s="22" customFormat="1" ht="12.75" customHeight="1">
      <c r="A7" s="5"/>
      <c r="B7"/>
      <c r="C7"/>
      <c r="D7"/>
    </row>
    <row r="8" spans="1:4" s="3" customFormat="1" ht="15" customHeight="1">
      <c r="A8" s="12" t="s">
        <v>0</v>
      </c>
      <c r="B8" s="13" t="s">
        <v>9</v>
      </c>
      <c r="C8" s="26" t="s">
        <v>51</v>
      </c>
      <c r="D8" s="9"/>
    </row>
    <row r="9" spans="1:4" s="3" customFormat="1" ht="12" customHeight="1">
      <c r="A9" s="12" t="s">
        <v>1</v>
      </c>
      <c r="B9" s="13" t="s">
        <v>11</v>
      </c>
      <c r="C9" s="132" t="s">
        <v>12</v>
      </c>
      <c r="D9" s="133"/>
    </row>
    <row r="10" spans="1:4" s="3" customFormat="1" ht="24" customHeight="1">
      <c r="A10" s="12" t="s">
        <v>2</v>
      </c>
      <c r="B10" s="14" t="s">
        <v>13</v>
      </c>
      <c r="C10" s="134" t="s">
        <v>79</v>
      </c>
      <c r="D10" s="131"/>
    </row>
    <row r="11" spans="1:4" s="3" customFormat="1" ht="15" customHeight="1">
      <c r="A11" s="12" t="s">
        <v>3</v>
      </c>
      <c r="B11" s="13" t="s">
        <v>14</v>
      </c>
      <c r="C11" s="132" t="s">
        <v>15</v>
      </c>
      <c r="D11" s="133"/>
    </row>
    <row r="12" spans="1:4" s="3" customFormat="1" ht="17.25" customHeight="1">
      <c r="A12" s="138">
        <v>5</v>
      </c>
      <c r="B12" s="138" t="s">
        <v>99</v>
      </c>
      <c r="C12" s="53" t="s">
        <v>100</v>
      </c>
      <c r="D12" s="54" t="s">
        <v>101</v>
      </c>
    </row>
    <row r="13" spans="1:4" s="3" customFormat="1" ht="14.25" customHeight="1">
      <c r="A13" s="138"/>
      <c r="B13" s="138"/>
      <c r="C13" s="53" t="s">
        <v>102</v>
      </c>
      <c r="D13" s="54" t="s">
        <v>103</v>
      </c>
    </row>
    <row r="14" spans="1:4" s="3" customFormat="1">
      <c r="A14" s="138"/>
      <c r="B14" s="138"/>
      <c r="C14" s="53" t="s">
        <v>104</v>
      </c>
      <c r="D14" s="54" t="s">
        <v>105</v>
      </c>
    </row>
    <row r="15" spans="1:4" s="3" customFormat="1" ht="16.5" customHeight="1">
      <c r="A15" s="138"/>
      <c r="B15" s="138"/>
      <c r="C15" s="53" t="s">
        <v>106</v>
      </c>
      <c r="D15" s="54" t="s">
        <v>107</v>
      </c>
    </row>
    <row r="16" spans="1:4" s="3" customFormat="1" ht="16.5" customHeight="1">
      <c r="A16" s="138"/>
      <c r="B16" s="138"/>
      <c r="C16" s="53" t="s">
        <v>108</v>
      </c>
      <c r="D16" s="54" t="s">
        <v>109</v>
      </c>
    </row>
    <row r="17" spans="1:4" s="5" customFormat="1" ht="15.75" customHeight="1">
      <c r="A17" s="138"/>
      <c r="B17" s="138"/>
      <c r="C17" s="53" t="s">
        <v>110</v>
      </c>
      <c r="D17" s="54" t="s">
        <v>111</v>
      </c>
    </row>
    <row r="18" spans="1:4" s="5" customFormat="1" ht="15.75" customHeight="1">
      <c r="A18" s="138"/>
      <c r="B18" s="138"/>
      <c r="C18" s="55" t="s">
        <v>112</v>
      </c>
      <c r="D18" s="54" t="s">
        <v>113</v>
      </c>
    </row>
    <row r="19" spans="1:4" ht="16.5" customHeight="1">
      <c r="A19" s="12" t="s">
        <v>4</v>
      </c>
      <c r="B19" s="13" t="s">
        <v>16</v>
      </c>
      <c r="C19" s="139" t="s">
        <v>97</v>
      </c>
      <c r="D19" s="140"/>
    </row>
    <row r="20" spans="1:4" s="5" customFormat="1" ht="15.75" customHeight="1">
      <c r="A20" s="12" t="s">
        <v>5</v>
      </c>
      <c r="B20" s="13" t="s">
        <v>17</v>
      </c>
      <c r="C20" s="141" t="s">
        <v>59</v>
      </c>
      <c r="D20" s="142"/>
    </row>
    <row r="21" spans="1:4" s="5" customFormat="1" ht="15" customHeight="1">
      <c r="A21" s="12" t="s">
        <v>6</v>
      </c>
      <c r="B21" s="13" t="s">
        <v>18</v>
      </c>
      <c r="C21" s="134" t="s">
        <v>19</v>
      </c>
      <c r="D21" s="143"/>
    </row>
    <row r="22" spans="1:4" ht="13.5" customHeight="1">
      <c r="A22" s="24"/>
      <c r="B22" s="25"/>
      <c r="C22" s="24"/>
      <c r="D22" s="24"/>
    </row>
    <row r="23" spans="1:4">
      <c r="A23" s="8" t="s">
        <v>20</v>
      </c>
      <c r="B23" s="16"/>
      <c r="C23" s="16"/>
      <c r="D23" s="16"/>
    </row>
    <row r="24" spans="1:4" ht="12.75" customHeight="1">
      <c r="A24" s="15"/>
      <c r="B24" s="16"/>
      <c r="C24" s="16"/>
      <c r="D24" s="16"/>
    </row>
    <row r="25" spans="1:4" ht="23.25">
      <c r="A25" s="6"/>
      <c r="B25" s="17" t="s">
        <v>21</v>
      </c>
      <c r="C25" s="7" t="s">
        <v>22</v>
      </c>
      <c r="D25" s="52" t="s">
        <v>23</v>
      </c>
    </row>
    <row r="26" spans="1:4" ht="30" customHeight="1">
      <c r="A26" s="135" t="s">
        <v>26</v>
      </c>
      <c r="B26" s="136"/>
      <c r="C26" s="136"/>
      <c r="D26" s="137"/>
    </row>
    <row r="27" spans="1:4" ht="12" customHeight="1">
      <c r="A27" s="49"/>
      <c r="B27" s="50"/>
      <c r="C27" s="50"/>
      <c r="D27" s="51"/>
    </row>
    <row r="28" spans="1:4">
      <c r="A28" s="7">
        <v>1</v>
      </c>
      <c r="B28" s="6" t="s">
        <v>117</v>
      </c>
      <c r="C28" s="6" t="s">
        <v>24</v>
      </c>
      <c r="D28" s="6" t="s">
        <v>25</v>
      </c>
    </row>
    <row r="29" spans="1:4" ht="14.25" customHeight="1">
      <c r="A29" s="19" t="s">
        <v>27</v>
      </c>
      <c r="B29" s="18"/>
      <c r="C29" s="18"/>
      <c r="D29" s="18"/>
    </row>
    <row r="30" spans="1:4" ht="13.5" customHeight="1">
      <c r="A30" s="7">
        <v>1</v>
      </c>
      <c r="B30" s="6" t="s">
        <v>118</v>
      </c>
      <c r="C30" s="6" t="s">
        <v>120</v>
      </c>
      <c r="D30" s="6" t="s">
        <v>119</v>
      </c>
    </row>
    <row r="31" spans="1:4">
      <c r="A31" s="19" t="s">
        <v>43</v>
      </c>
      <c r="B31" s="18"/>
      <c r="C31" s="18"/>
      <c r="D31" s="18"/>
    </row>
    <row r="32" spans="1:4">
      <c r="A32" s="19" t="s">
        <v>44</v>
      </c>
      <c r="B32" s="18"/>
      <c r="C32" s="18"/>
      <c r="D32" s="18"/>
    </row>
    <row r="33" spans="1:4">
      <c r="A33" s="7">
        <v>1</v>
      </c>
      <c r="B33" s="6" t="s">
        <v>28</v>
      </c>
      <c r="C33" s="6" t="s">
        <v>122</v>
      </c>
      <c r="D33" s="6" t="s">
        <v>29</v>
      </c>
    </row>
    <row r="34" spans="1:4">
      <c r="A34" s="19" t="s">
        <v>30</v>
      </c>
      <c r="B34" s="18"/>
      <c r="C34" s="18"/>
      <c r="D34" s="18"/>
    </row>
    <row r="35" spans="1:4">
      <c r="A35" s="7">
        <v>1</v>
      </c>
      <c r="B35" s="6" t="s">
        <v>31</v>
      </c>
      <c r="C35" s="6" t="s">
        <v>24</v>
      </c>
      <c r="D35" s="6" t="s">
        <v>32</v>
      </c>
    </row>
    <row r="36" spans="1:4" ht="15" customHeight="1">
      <c r="A36" s="19" t="s">
        <v>33</v>
      </c>
      <c r="B36" s="18"/>
      <c r="C36" s="18"/>
      <c r="D36" s="18"/>
    </row>
    <row r="37" spans="1:4">
      <c r="A37" s="7">
        <v>1</v>
      </c>
      <c r="B37" s="6" t="s">
        <v>34</v>
      </c>
      <c r="C37" s="6" t="s">
        <v>24</v>
      </c>
      <c r="D37" s="6" t="s">
        <v>25</v>
      </c>
    </row>
    <row r="38" spans="1:4" ht="9.75" customHeight="1">
      <c r="A38" s="27"/>
      <c r="B38" s="11"/>
      <c r="C38" s="11"/>
      <c r="D38" s="11"/>
    </row>
    <row r="39" spans="1:4">
      <c r="A39" s="4" t="s">
        <v>52</v>
      </c>
      <c r="B39" s="18"/>
      <c r="C39" s="18"/>
      <c r="D39" s="18"/>
    </row>
    <row r="40" spans="1:4" ht="15" customHeight="1">
      <c r="A40" s="7">
        <v>1</v>
      </c>
      <c r="B40" s="6" t="s">
        <v>35</v>
      </c>
      <c r="C40" s="130">
        <v>1989</v>
      </c>
      <c r="D40" s="129"/>
    </row>
    <row r="41" spans="1:4">
      <c r="A41" s="7">
        <v>2</v>
      </c>
      <c r="B41" s="6" t="s">
        <v>37</v>
      </c>
      <c r="C41" s="130">
        <v>10</v>
      </c>
      <c r="D41" s="129"/>
    </row>
    <row r="42" spans="1:4">
      <c r="A42" s="7">
        <v>3</v>
      </c>
      <c r="B42" s="6" t="s">
        <v>38</v>
      </c>
      <c r="C42" s="130">
        <v>4</v>
      </c>
      <c r="D42" s="129"/>
    </row>
    <row r="43" spans="1:4" ht="15" customHeight="1">
      <c r="A43" s="7">
        <v>4</v>
      </c>
      <c r="B43" s="6" t="s">
        <v>36</v>
      </c>
      <c r="C43" s="130">
        <v>4</v>
      </c>
      <c r="D43" s="129"/>
    </row>
    <row r="44" spans="1:4">
      <c r="A44" s="7">
        <v>5</v>
      </c>
      <c r="B44" s="6" t="s">
        <v>39</v>
      </c>
      <c r="C44" s="130">
        <v>4</v>
      </c>
      <c r="D44" s="129"/>
    </row>
    <row r="45" spans="1:4">
      <c r="A45" s="7">
        <v>6</v>
      </c>
      <c r="B45" s="6" t="s">
        <v>40</v>
      </c>
      <c r="C45" s="130">
        <v>9372.6</v>
      </c>
      <c r="D45" s="129"/>
    </row>
    <row r="46" spans="1:4" ht="15" customHeight="1">
      <c r="A46" s="7">
        <v>7</v>
      </c>
      <c r="B46" s="6" t="s">
        <v>41</v>
      </c>
      <c r="C46" s="130" t="s">
        <v>124</v>
      </c>
      <c r="D46" s="129"/>
    </row>
    <row r="47" spans="1:4">
      <c r="A47" s="7">
        <v>8</v>
      </c>
      <c r="B47" s="6" t="s">
        <v>42</v>
      </c>
      <c r="C47" s="130" t="s">
        <v>138</v>
      </c>
      <c r="D47" s="129"/>
    </row>
    <row r="48" spans="1:4">
      <c r="A48" s="7">
        <v>9</v>
      </c>
      <c r="B48" s="6" t="s">
        <v>123</v>
      </c>
      <c r="C48" s="130">
        <v>375</v>
      </c>
      <c r="D48" s="131"/>
    </row>
    <row r="49" spans="1:4">
      <c r="A49" s="7">
        <v>10</v>
      </c>
      <c r="B49" s="6" t="s">
        <v>78</v>
      </c>
      <c r="C49" s="128" t="s">
        <v>98</v>
      </c>
      <c r="D49" s="129"/>
    </row>
  </sheetData>
  <mergeCells count="19"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9"/>
  <sheetViews>
    <sheetView tabSelected="1" topLeftCell="A47" workbookViewId="0">
      <selection activeCell="J48" sqref="J48"/>
    </sheetView>
  </sheetViews>
  <sheetFormatPr defaultRowHeight="15"/>
  <cols>
    <col min="1" max="1" width="15.85546875" customWidth="1"/>
    <col min="2" max="2" width="13.42578125" style="30" customWidth="1"/>
    <col min="3" max="3" width="8.5703125" style="45" customWidth="1"/>
    <col min="4" max="4" width="8.28515625" customWidth="1"/>
    <col min="5" max="5" width="9" customWidth="1"/>
    <col min="6" max="6" width="9.7109375" customWidth="1"/>
    <col min="7" max="7" width="10.5703125" customWidth="1"/>
    <col min="8" max="8" width="11.7109375" customWidth="1"/>
  </cols>
  <sheetData>
    <row r="1" spans="1:26">
      <c r="A1" s="4" t="s">
        <v>130</v>
      </c>
      <c r="B1"/>
      <c r="C1" s="36"/>
      <c r="D1" s="36"/>
      <c r="G1" s="36"/>
      <c r="H1" s="18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ht="16.5" customHeight="1">
      <c r="A2" s="4" t="s">
        <v>141</v>
      </c>
      <c r="B2"/>
      <c r="C2" s="36"/>
      <c r="D2" s="36"/>
      <c r="G2" s="36"/>
      <c r="H2" s="18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 spans="1:26" s="101" customFormat="1" ht="23.25" customHeight="1">
      <c r="A3" s="159" t="s">
        <v>142</v>
      </c>
      <c r="B3" s="159"/>
      <c r="C3" s="104"/>
      <c r="D3" s="117">
        <v>2.69</v>
      </c>
      <c r="E3" s="100"/>
      <c r="F3" s="98"/>
      <c r="G3" s="98"/>
      <c r="H3" s="105"/>
      <c r="I3" s="118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spans="1:26" s="101" customFormat="1" ht="13.5" customHeight="1">
      <c r="A4" s="159" t="s">
        <v>131</v>
      </c>
      <c r="B4" s="160"/>
      <c r="C4" s="104"/>
      <c r="D4" s="117">
        <v>1388.66</v>
      </c>
      <c r="E4" s="100"/>
      <c r="F4" s="98"/>
      <c r="G4" s="98"/>
      <c r="H4" s="119"/>
      <c r="I4" s="118"/>
      <c r="J4" s="120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 s="101" customFormat="1" ht="14.25" customHeight="1">
      <c r="A5" s="159" t="s">
        <v>132</v>
      </c>
      <c r="B5" s="160"/>
      <c r="C5" s="104"/>
      <c r="D5" s="117">
        <v>-1385.97</v>
      </c>
      <c r="E5" s="100"/>
      <c r="F5" s="98"/>
      <c r="G5" s="98"/>
      <c r="H5" s="105"/>
      <c r="I5" s="118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</row>
    <row r="6" spans="1:26" ht="15" customHeight="1">
      <c r="A6" s="165" t="s">
        <v>143</v>
      </c>
      <c r="B6" s="166"/>
      <c r="C6" s="166"/>
      <c r="D6" s="166"/>
      <c r="E6" s="166"/>
      <c r="F6" s="166"/>
      <c r="G6" s="166"/>
      <c r="H6" s="167"/>
      <c r="I6" s="75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</row>
    <row r="7" spans="1:26" ht="54.75" customHeight="1">
      <c r="A7" s="148" t="s">
        <v>67</v>
      </c>
      <c r="B7" s="154"/>
      <c r="C7" s="41" t="s">
        <v>125</v>
      </c>
      <c r="D7" s="28" t="s">
        <v>68</v>
      </c>
      <c r="E7" s="28" t="s">
        <v>69</v>
      </c>
      <c r="F7" s="28" t="s">
        <v>70</v>
      </c>
      <c r="G7" s="37" t="s">
        <v>71</v>
      </c>
      <c r="H7" s="28" t="s">
        <v>72</v>
      </c>
    </row>
    <row r="8" spans="1:26" ht="17.25" customHeight="1">
      <c r="A8" s="148" t="s">
        <v>73</v>
      </c>
      <c r="B8" s="149"/>
      <c r="C8" s="42">
        <v>20.420000000000002</v>
      </c>
      <c r="D8" s="29">
        <v>-245.73</v>
      </c>
      <c r="E8" s="57">
        <f>E12+E15+E18+E21+E24+E27</f>
        <v>2203.9299999999998</v>
      </c>
      <c r="F8" s="57">
        <f>F12+F15+F18+F21+F24+F27</f>
        <v>2098.56</v>
      </c>
      <c r="G8" s="57">
        <f>F8</f>
        <v>2098.56</v>
      </c>
      <c r="H8" s="48">
        <f>F8-E8+D8</f>
        <v>-351.09999999999991</v>
      </c>
      <c r="J8" s="64"/>
    </row>
    <row r="9" spans="1:26">
      <c r="A9" s="38" t="s">
        <v>74</v>
      </c>
      <c r="B9" s="39"/>
      <c r="C9" s="43">
        <f>C8-C10</f>
        <v>18.378</v>
      </c>
      <c r="D9" s="48">
        <v>-221.16</v>
      </c>
      <c r="E9" s="43">
        <f>E8-E10</f>
        <v>1983.5369999999998</v>
      </c>
      <c r="F9" s="43">
        <f>F8-F10</f>
        <v>1888.704</v>
      </c>
      <c r="G9" s="43">
        <f>G8-G10</f>
        <v>1888.704</v>
      </c>
      <c r="H9" s="48">
        <f t="shared" ref="H9:H10" si="0">F9-E9+D9</f>
        <v>-315.99299999999982</v>
      </c>
      <c r="J9" s="64"/>
    </row>
    <row r="10" spans="1:26">
      <c r="A10" s="146" t="s">
        <v>75</v>
      </c>
      <c r="B10" s="147"/>
      <c r="C10" s="43">
        <f>C8*10%</f>
        <v>2.0420000000000003</v>
      </c>
      <c r="D10" s="48">
        <v>-24.57</v>
      </c>
      <c r="E10" s="43">
        <f>E8*10%</f>
        <v>220.393</v>
      </c>
      <c r="F10" s="43">
        <f>F8*10%</f>
        <v>209.85599999999999</v>
      </c>
      <c r="G10" s="43">
        <f>G8*10%</f>
        <v>209.85599999999999</v>
      </c>
      <c r="H10" s="48">
        <f t="shared" si="0"/>
        <v>-35.107000000000006</v>
      </c>
      <c r="J10" s="58"/>
    </row>
    <row r="11" spans="1:26" ht="12.75" customHeight="1">
      <c r="A11" s="168" t="s">
        <v>76</v>
      </c>
      <c r="B11" s="169"/>
      <c r="C11" s="169"/>
      <c r="D11" s="169"/>
      <c r="E11" s="169"/>
      <c r="F11" s="169"/>
      <c r="G11" s="169"/>
      <c r="H11" s="149"/>
    </row>
    <row r="12" spans="1:26">
      <c r="A12" s="161" t="s">
        <v>55</v>
      </c>
      <c r="B12" s="162"/>
      <c r="C12" s="42">
        <v>5.65</v>
      </c>
      <c r="D12" s="76">
        <v>-70.77</v>
      </c>
      <c r="E12" s="76">
        <v>635.4</v>
      </c>
      <c r="F12" s="76">
        <v>603.52</v>
      </c>
      <c r="G12" s="76">
        <f>F12</f>
        <v>603.52</v>
      </c>
      <c r="H12" s="48">
        <f>F12-E12+D12</f>
        <v>-102.64999999999999</v>
      </c>
      <c r="J12" s="58"/>
    </row>
    <row r="13" spans="1:26">
      <c r="A13" s="38" t="s">
        <v>74</v>
      </c>
      <c r="B13" s="39"/>
      <c r="C13" s="43">
        <f>C12-C14</f>
        <v>5.085</v>
      </c>
      <c r="D13" s="48">
        <v>-63.69</v>
      </c>
      <c r="E13" s="48">
        <f>E12-E14</f>
        <v>571.86</v>
      </c>
      <c r="F13" s="48">
        <f>F12-F14</f>
        <v>543.16800000000001</v>
      </c>
      <c r="G13" s="48">
        <f>G12-G14</f>
        <v>543.16800000000001</v>
      </c>
      <c r="H13" s="48">
        <f t="shared" ref="H13:H30" si="1">F13-E13+D13</f>
        <v>-92.382000000000005</v>
      </c>
    </row>
    <row r="14" spans="1:26">
      <c r="A14" s="146" t="s">
        <v>75</v>
      </c>
      <c r="B14" s="147"/>
      <c r="C14" s="43">
        <f>C12*10%</f>
        <v>0.56500000000000006</v>
      </c>
      <c r="D14" s="48">
        <v>-7.09</v>
      </c>
      <c r="E14" s="48">
        <f>E12*10%</f>
        <v>63.54</v>
      </c>
      <c r="F14" s="48">
        <f>F12*10%</f>
        <v>60.352000000000004</v>
      </c>
      <c r="G14" s="48">
        <f>G12*10%</f>
        <v>60.352000000000004</v>
      </c>
      <c r="H14" s="48">
        <f t="shared" si="1"/>
        <v>-10.277999999999995</v>
      </c>
    </row>
    <row r="15" spans="1:26" ht="23.25" customHeight="1">
      <c r="A15" s="161" t="s">
        <v>45</v>
      </c>
      <c r="B15" s="162"/>
      <c r="C15" s="42">
        <v>3.45</v>
      </c>
      <c r="D15" s="76">
        <v>-41.33</v>
      </c>
      <c r="E15" s="76">
        <v>388.02</v>
      </c>
      <c r="F15" s="76">
        <v>368.54</v>
      </c>
      <c r="G15" s="76">
        <f>F15</f>
        <v>368.54</v>
      </c>
      <c r="H15" s="48">
        <f t="shared" si="1"/>
        <v>-60.80999999999996</v>
      </c>
    </row>
    <row r="16" spans="1:26">
      <c r="A16" s="38" t="s">
        <v>74</v>
      </c>
      <c r="B16" s="39"/>
      <c r="C16" s="43">
        <f>C15-C17</f>
        <v>3.105</v>
      </c>
      <c r="D16" s="48">
        <v>-37.200000000000003</v>
      </c>
      <c r="E16" s="48">
        <f>E15-E17</f>
        <v>349.21799999999996</v>
      </c>
      <c r="F16" s="48">
        <f>F15-F17</f>
        <v>331.68600000000004</v>
      </c>
      <c r="G16" s="48">
        <f>G15-G17</f>
        <v>331.68600000000004</v>
      </c>
      <c r="H16" s="48">
        <f t="shared" si="1"/>
        <v>-54.731999999999928</v>
      </c>
    </row>
    <row r="17" spans="1:8" ht="15" customHeight="1">
      <c r="A17" s="146" t="s">
        <v>75</v>
      </c>
      <c r="B17" s="147"/>
      <c r="C17" s="43">
        <f>C15*10%</f>
        <v>0.34500000000000003</v>
      </c>
      <c r="D17" s="48">
        <v>-4.13</v>
      </c>
      <c r="E17" s="48">
        <f>E15*10%</f>
        <v>38.802</v>
      </c>
      <c r="F17" s="48">
        <f>F15*10%</f>
        <v>36.854000000000006</v>
      </c>
      <c r="G17" s="48">
        <f>G15*10%</f>
        <v>36.854000000000006</v>
      </c>
      <c r="H17" s="48">
        <f t="shared" si="1"/>
        <v>-6.0779999999999932</v>
      </c>
    </row>
    <row r="18" spans="1:8" ht="14.25" customHeight="1">
      <c r="A18" s="161" t="s">
        <v>56</v>
      </c>
      <c r="B18" s="162"/>
      <c r="C18" s="41">
        <v>2.37</v>
      </c>
      <c r="D18" s="76">
        <v>-28.46</v>
      </c>
      <c r="E18" s="76">
        <v>266.52999999999997</v>
      </c>
      <c r="F18" s="76">
        <v>253.17</v>
      </c>
      <c r="G18" s="76">
        <f>F18</f>
        <v>253.17</v>
      </c>
      <c r="H18" s="48">
        <f t="shared" si="1"/>
        <v>-41.819999999999986</v>
      </c>
    </row>
    <row r="19" spans="1:8" ht="13.5" customHeight="1">
      <c r="A19" s="38" t="s">
        <v>74</v>
      </c>
      <c r="B19" s="39"/>
      <c r="C19" s="43">
        <f>C18-C20</f>
        <v>2.133</v>
      </c>
      <c r="D19" s="48">
        <f>D18-D20</f>
        <v>-25.61</v>
      </c>
      <c r="E19" s="48">
        <f>E18-E20</f>
        <v>239.87699999999998</v>
      </c>
      <c r="F19" s="48">
        <f>F18-F20</f>
        <v>227.85299999999998</v>
      </c>
      <c r="G19" s="48">
        <f>G18-G20</f>
        <v>227.85299999999998</v>
      </c>
      <c r="H19" s="48">
        <f t="shared" si="1"/>
        <v>-37.634</v>
      </c>
    </row>
    <row r="20" spans="1:8" ht="12.75" customHeight="1">
      <c r="A20" s="146" t="s">
        <v>75</v>
      </c>
      <c r="B20" s="147"/>
      <c r="C20" s="43">
        <f>C18*10%</f>
        <v>0.23700000000000002</v>
      </c>
      <c r="D20" s="48">
        <v>-2.85</v>
      </c>
      <c r="E20" s="48">
        <f>E18*10%</f>
        <v>26.652999999999999</v>
      </c>
      <c r="F20" s="48">
        <f>F18*10%</f>
        <v>25.317</v>
      </c>
      <c r="G20" s="48">
        <f>G18*10%</f>
        <v>25.317</v>
      </c>
      <c r="H20" s="48">
        <f t="shared" si="1"/>
        <v>-4.1859999999999982</v>
      </c>
    </row>
    <row r="21" spans="1:8">
      <c r="A21" s="161" t="s">
        <v>57</v>
      </c>
      <c r="B21" s="162"/>
      <c r="C21" s="44">
        <v>1.1100000000000001</v>
      </c>
      <c r="D21" s="48">
        <v>-13.38</v>
      </c>
      <c r="E21" s="48">
        <v>124.83</v>
      </c>
      <c r="F21" s="48">
        <v>118.57</v>
      </c>
      <c r="G21" s="48">
        <f>F21</f>
        <v>118.57</v>
      </c>
      <c r="H21" s="48">
        <f t="shared" si="1"/>
        <v>-19.640000000000008</v>
      </c>
    </row>
    <row r="22" spans="1:8" ht="14.25" customHeight="1">
      <c r="A22" s="38" t="s">
        <v>74</v>
      </c>
      <c r="B22" s="39"/>
      <c r="C22" s="43">
        <f>C21-C23</f>
        <v>0.99900000000000011</v>
      </c>
      <c r="D22" s="48">
        <f>D21-D23</f>
        <v>-12.042000000000002</v>
      </c>
      <c r="E22" s="48">
        <f>E21-E23</f>
        <v>112.34699999999999</v>
      </c>
      <c r="F22" s="48">
        <f>F21-F23</f>
        <v>106.71299999999999</v>
      </c>
      <c r="G22" s="48">
        <f>G21-G23</f>
        <v>106.71299999999999</v>
      </c>
      <c r="H22" s="48">
        <f t="shared" si="1"/>
        <v>-17.676000000000002</v>
      </c>
    </row>
    <row r="23" spans="1:8" ht="14.25" customHeight="1">
      <c r="A23" s="146" t="s">
        <v>75</v>
      </c>
      <c r="B23" s="147"/>
      <c r="C23" s="43">
        <f>C21*10%</f>
        <v>0.11100000000000002</v>
      </c>
      <c r="D23" s="48">
        <f>D21*10%</f>
        <v>-1.3380000000000001</v>
      </c>
      <c r="E23" s="48">
        <f>E21*10%</f>
        <v>12.483000000000001</v>
      </c>
      <c r="F23" s="48">
        <f>F21*10%</f>
        <v>11.856999999999999</v>
      </c>
      <c r="G23" s="48">
        <f>G21*10%</f>
        <v>11.856999999999999</v>
      </c>
      <c r="H23" s="48">
        <f t="shared" si="1"/>
        <v>-1.9640000000000013</v>
      </c>
    </row>
    <row r="24" spans="1:8" ht="14.25" customHeight="1">
      <c r="A24" s="10" t="s">
        <v>46</v>
      </c>
      <c r="B24" s="40"/>
      <c r="C24" s="44">
        <v>3.65</v>
      </c>
      <c r="D24" s="48">
        <v>-46.25</v>
      </c>
      <c r="E24" s="48">
        <v>410.52</v>
      </c>
      <c r="F24" s="48">
        <v>389.89</v>
      </c>
      <c r="G24" s="48">
        <f>F24</f>
        <v>389.89</v>
      </c>
      <c r="H24" s="48">
        <f t="shared" si="1"/>
        <v>-66.88</v>
      </c>
    </row>
    <row r="25" spans="1:8" ht="14.25" customHeight="1">
      <c r="A25" s="38" t="s">
        <v>74</v>
      </c>
      <c r="B25" s="39"/>
      <c r="C25" s="43">
        <f>C24-C26</f>
        <v>3.2850000000000001</v>
      </c>
      <c r="D25" s="48">
        <f>D24-D26</f>
        <v>-41.625</v>
      </c>
      <c r="E25" s="48">
        <v>376.86</v>
      </c>
      <c r="F25" s="48">
        <v>377.11</v>
      </c>
      <c r="G25" s="48">
        <f>G24-G26</f>
        <v>350.90099999999995</v>
      </c>
      <c r="H25" s="48">
        <f t="shared" si="1"/>
        <v>-41.375</v>
      </c>
    </row>
    <row r="26" spans="1:8">
      <c r="A26" s="146" t="s">
        <v>75</v>
      </c>
      <c r="B26" s="147"/>
      <c r="C26" s="43">
        <f>C24*10%</f>
        <v>0.36499999999999999</v>
      </c>
      <c r="D26" s="48">
        <f>D24*10%</f>
        <v>-4.625</v>
      </c>
      <c r="E26" s="48">
        <f>E24*10%</f>
        <v>41.052</v>
      </c>
      <c r="F26" s="48">
        <f>F24*10%</f>
        <v>38.989000000000004</v>
      </c>
      <c r="G26" s="48">
        <f>G24*10%</f>
        <v>38.989000000000004</v>
      </c>
      <c r="H26" s="48">
        <f t="shared" si="1"/>
        <v>-6.6879999999999953</v>
      </c>
    </row>
    <row r="27" spans="1:8" ht="14.25" customHeight="1">
      <c r="A27" s="170" t="s">
        <v>47</v>
      </c>
      <c r="B27" s="171"/>
      <c r="C27" s="174">
        <v>4.1900000000000004</v>
      </c>
      <c r="D27" s="157">
        <v>-45.55</v>
      </c>
      <c r="E27" s="157">
        <v>378.63</v>
      </c>
      <c r="F27" s="157">
        <v>364.87</v>
      </c>
      <c r="G27" s="157">
        <f>F27</f>
        <v>364.87</v>
      </c>
      <c r="H27" s="48">
        <f t="shared" si="1"/>
        <v>-59.309999999999988</v>
      </c>
    </row>
    <row r="28" spans="1:8" ht="0.75" hidden="1" customHeight="1">
      <c r="A28" s="172"/>
      <c r="B28" s="173"/>
      <c r="C28" s="175"/>
      <c r="D28" s="158"/>
      <c r="E28" s="158"/>
      <c r="F28" s="158"/>
      <c r="G28" s="158"/>
      <c r="H28" s="48">
        <f t="shared" si="1"/>
        <v>0</v>
      </c>
    </row>
    <row r="29" spans="1:8">
      <c r="A29" s="38" t="s">
        <v>74</v>
      </c>
      <c r="B29" s="39"/>
      <c r="C29" s="43">
        <f>C27-C30</f>
        <v>3.7710000000000004</v>
      </c>
      <c r="D29" s="48">
        <f>D27-D30</f>
        <v>-40.994999999999997</v>
      </c>
      <c r="E29" s="48">
        <f>E27-E30</f>
        <v>340.767</v>
      </c>
      <c r="F29" s="48">
        <f>F27-F30</f>
        <v>328.38299999999998</v>
      </c>
      <c r="G29" s="48">
        <f>G27-G30</f>
        <v>328.38299999999998</v>
      </c>
      <c r="H29" s="48">
        <f t="shared" si="1"/>
        <v>-53.379000000000012</v>
      </c>
    </row>
    <row r="30" spans="1:8">
      <c r="A30" s="146" t="s">
        <v>75</v>
      </c>
      <c r="B30" s="147"/>
      <c r="C30" s="43">
        <f>C27*10%</f>
        <v>0.41900000000000004</v>
      </c>
      <c r="D30" s="48">
        <f>D27*10%</f>
        <v>-4.5549999999999997</v>
      </c>
      <c r="E30" s="48">
        <f>E27*10%</f>
        <v>37.863</v>
      </c>
      <c r="F30" s="48">
        <f>F27*10%</f>
        <v>36.487000000000002</v>
      </c>
      <c r="G30" s="48">
        <f>G27*10%</f>
        <v>36.487000000000002</v>
      </c>
      <c r="H30" s="48">
        <f t="shared" si="1"/>
        <v>-5.9309999999999974</v>
      </c>
    </row>
    <row r="31" spans="1:8" s="101" customFormat="1" ht="6" customHeight="1">
      <c r="A31" s="111"/>
      <c r="B31" s="112"/>
      <c r="C31" s="113"/>
      <c r="D31" s="114"/>
      <c r="E31" s="113"/>
      <c r="F31" s="113"/>
      <c r="G31" s="115"/>
      <c r="H31" s="116"/>
    </row>
    <row r="32" spans="1:8" ht="14.25" customHeight="1">
      <c r="A32" s="148" t="s">
        <v>48</v>
      </c>
      <c r="B32" s="149"/>
      <c r="C32" s="44">
        <v>7.8</v>
      </c>
      <c r="D32" s="56">
        <v>-1140.1099999999999</v>
      </c>
      <c r="E32" s="44">
        <v>834.29</v>
      </c>
      <c r="F32" s="44">
        <v>794.93</v>
      </c>
      <c r="G32" s="59">
        <f>G33+G34</f>
        <v>308.89999999999998</v>
      </c>
      <c r="H32" s="63">
        <f>F32-E32-G32+D32+F32</f>
        <v>-693.43999999999994</v>
      </c>
    </row>
    <row r="33" spans="1:10" ht="15" customHeight="1">
      <c r="A33" s="38" t="s">
        <v>77</v>
      </c>
      <c r="B33" s="39"/>
      <c r="C33" s="43">
        <f>C32-C34</f>
        <v>7.02</v>
      </c>
      <c r="D33" s="7">
        <v>-1139.26</v>
      </c>
      <c r="E33" s="43">
        <f>E32-E34</f>
        <v>750.86099999999999</v>
      </c>
      <c r="F33" s="43">
        <f>F32-F34</f>
        <v>715.4369999999999</v>
      </c>
      <c r="G33" s="44">
        <v>229.41</v>
      </c>
      <c r="H33" s="63">
        <f t="shared" ref="H33:H34" si="2">F33-E33-G33+D33+F33</f>
        <v>-688.65700000000015</v>
      </c>
    </row>
    <row r="34" spans="1:10" ht="14.25" customHeight="1">
      <c r="A34" s="146" t="s">
        <v>75</v>
      </c>
      <c r="B34" s="147"/>
      <c r="C34" s="43">
        <f>C32*10%</f>
        <v>0.78</v>
      </c>
      <c r="D34" s="7">
        <v>-0.86</v>
      </c>
      <c r="E34" s="43">
        <f>E32*10%</f>
        <v>83.429000000000002</v>
      </c>
      <c r="F34" s="43">
        <f>F32*10%</f>
        <v>79.492999999999995</v>
      </c>
      <c r="G34" s="43">
        <v>79.489999999999995</v>
      </c>
      <c r="H34" s="63">
        <f t="shared" si="2"/>
        <v>-4.7930000000000064</v>
      </c>
    </row>
    <row r="35" spans="1:10" ht="14.25" customHeight="1">
      <c r="A35" s="127"/>
      <c r="B35" s="125"/>
      <c r="C35" s="43"/>
      <c r="D35" s="7"/>
      <c r="E35" s="43"/>
      <c r="F35" s="43"/>
      <c r="G35" s="126"/>
      <c r="H35" s="63"/>
    </row>
    <row r="36" spans="1:10" ht="14.25" customHeight="1">
      <c r="A36" s="148" t="s">
        <v>146</v>
      </c>
      <c r="B36" s="149"/>
      <c r="C36" s="43"/>
      <c r="D36" s="7">
        <v>0</v>
      </c>
      <c r="E36" s="43">
        <f>E38+E39+E40+E41</f>
        <v>353.66999999999996</v>
      </c>
      <c r="F36" s="43">
        <f>F38+F39+F40+F41</f>
        <v>313.34000000000003</v>
      </c>
      <c r="G36" s="123">
        <v>313.33999999999997</v>
      </c>
      <c r="H36" s="63">
        <f>F36-E34:E36</f>
        <v>-40.329999999999927</v>
      </c>
    </row>
    <row r="37" spans="1:10" ht="14.25" customHeight="1">
      <c r="A37" s="124" t="s">
        <v>147</v>
      </c>
      <c r="B37" s="122"/>
      <c r="C37" s="43"/>
      <c r="D37" s="7"/>
      <c r="E37" s="43"/>
      <c r="F37" s="43"/>
      <c r="G37" s="123"/>
      <c r="H37" s="63"/>
    </row>
    <row r="38" spans="1:10" ht="14.25" customHeight="1">
      <c r="A38" s="152" t="s">
        <v>148</v>
      </c>
      <c r="B38" s="149"/>
      <c r="C38" s="43"/>
      <c r="D38" s="7">
        <v>0</v>
      </c>
      <c r="E38" s="43">
        <v>18.079999999999998</v>
      </c>
      <c r="F38" s="43">
        <v>15.95</v>
      </c>
      <c r="G38" s="43">
        <v>15.95</v>
      </c>
      <c r="H38" s="63">
        <f t="shared" ref="H38:H41" si="3">F38-E37:E38</f>
        <v>-2.129999999999999</v>
      </c>
    </row>
    <row r="39" spans="1:10" ht="14.25" customHeight="1">
      <c r="A39" s="152" t="s">
        <v>150</v>
      </c>
      <c r="B39" s="149"/>
      <c r="C39" s="43"/>
      <c r="D39" s="7">
        <v>0</v>
      </c>
      <c r="E39" s="43">
        <v>67.63</v>
      </c>
      <c r="F39" s="43">
        <v>58.63</v>
      </c>
      <c r="G39" s="43">
        <v>58.63</v>
      </c>
      <c r="H39" s="63">
        <f t="shared" si="3"/>
        <v>-8.9999999999999929</v>
      </c>
    </row>
    <row r="40" spans="1:10" ht="14.25" customHeight="1">
      <c r="A40" s="152" t="s">
        <v>151</v>
      </c>
      <c r="B40" s="149"/>
      <c r="C40" s="43"/>
      <c r="D40" s="7">
        <v>0</v>
      </c>
      <c r="E40" s="43">
        <v>258.81</v>
      </c>
      <c r="F40" s="43">
        <v>231.1</v>
      </c>
      <c r="G40" s="43">
        <v>231.1</v>
      </c>
      <c r="H40" s="63">
        <f t="shared" si="3"/>
        <v>-27.710000000000008</v>
      </c>
    </row>
    <row r="41" spans="1:10" ht="14.25" customHeight="1">
      <c r="A41" s="152" t="s">
        <v>149</v>
      </c>
      <c r="B41" s="149"/>
      <c r="C41" s="43"/>
      <c r="D41" s="7">
        <v>0</v>
      </c>
      <c r="E41" s="43">
        <v>9.15</v>
      </c>
      <c r="F41" s="43">
        <v>7.66</v>
      </c>
      <c r="G41" s="43">
        <v>7.66</v>
      </c>
      <c r="H41" s="63">
        <f t="shared" si="3"/>
        <v>-1.4900000000000002</v>
      </c>
    </row>
    <row r="42" spans="1:10" s="101" customFormat="1" ht="12.75" customHeight="1">
      <c r="A42" s="107" t="s">
        <v>145</v>
      </c>
      <c r="B42" s="108"/>
      <c r="C42" s="98"/>
      <c r="D42" s="99"/>
      <c r="E42" s="98">
        <f>E8+E32+E36</f>
        <v>3391.89</v>
      </c>
      <c r="F42" s="98">
        <f t="shared" ref="F42:G42" si="4">F8+F32+F36</f>
        <v>3206.83</v>
      </c>
      <c r="G42" s="98">
        <f t="shared" si="4"/>
        <v>2720.8</v>
      </c>
      <c r="H42" s="100"/>
      <c r="I42" s="110"/>
      <c r="J42" s="110"/>
    </row>
    <row r="43" spans="1:10" s="101" customFormat="1" ht="11.25" customHeight="1">
      <c r="A43" s="107" t="s">
        <v>126</v>
      </c>
      <c r="B43" s="108"/>
      <c r="C43" s="98"/>
      <c r="D43" s="99"/>
      <c r="E43" s="98"/>
      <c r="F43" s="98"/>
      <c r="G43" s="109"/>
      <c r="H43" s="100"/>
      <c r="I43" s="110"/>
      <c r="J43" s="110"/>
    </row>
    <row r="44" spans="1:10" s="83" customFormat="1" ht="24" customHeight="1">
      <c r="A44" s="150" t="s">
        <v>164</v>
      </c>
      <c r="B44" s="151"/>
      <c r="C44" s="77"/>
      <c r="D44" s="78">
        <v>108.43</v>
      </c>
      <c r="E44" s="78">
        <v>30.58</v>
      </c>
      <c r="F44" s="78">
        <v>30.58</v>
      </c>
      <c r="G44" s="78">
        <f>G46</f>
        <v>5.1985999999999999</v>
      </c>
      <c r="H44" s="63">
        <f>F44-G44+D44+J47</f>
        <v>133.81139999999999</v>
      </c>
    </row>
    <row r="45" spans="1:10" s="83" customFormat="1" ht="12" customHeight="1">
      <c r="A45" s="38" t="s">
        <v>77</v>
      </c>
      <c r="B45" s="39"/>
      <c r="C45" s="77"/>
      <c r="D45" s="78">
        <v>102.16</v>
      </c>
      <c r="E45" s="78">
        <f>E44-E46</f>
        <v>25.381399999999999</v>
      </c>
      <c r="F45" s="78">
        <f>F44-F46</f>
        <v>25.381399999999999</v>
      </c>
      <c r="G45" s="82">
        <v>0</v>
      </c>
      <c r="H45" s="63">
        <f>F45+D45</f>
        <v>127.5414</v>
      </c>
    </row>
    <row r="46" spans="1:10" s="83" customFormat="1" ht="11.25" customHeight="1">
      <c r="A46" s="84" t="s">
        <v>58</v>
      </c>
      <c r="B46" s="85"/>
      <c r="C46" s="80"/>
      <c r="D46" s="79">
        <v>-0.13</v>
      </c>
      <c r="E46" s="79">
        <f>E44*17%</f>
        <v>5.1985999999999999</v>
      </c>
      <c r="F46" s="79">
        <f>F44*17%</f>
        <v>5.1985999999999999</v>
      </c>
      <c r="G46" s="81">
        <f>F46</f>
        <v>5.1985999999999999</v>
      </c>
      <c r="H46" s="63">
        <v>-0.13</v>
      </c>
    </row>
    <row r="47" spans="1:10" s="83" customFormat="1" ht="33" customHeight="1">
      <c r="A47" s="150" t="s">
        <v>165</v>
      </c>
      <c r="B47" s="151"/>
      <c r="C47" s="86" t="s">
        <v>129</v>
      </c>
      <c r="D47" s="79">
        <v>1286.5</v>
      </c>
      <c r="E47" s="78">
        <v>250</v>
      </c>
      <c r="F47" s="78">
        <v>250</v>
      </c>
      <c r="G47" s="82">
        <f>G48</f>
        <v>42.5</v>
      </c>
      <c r="H47" s="63">
        <f t="shared" ref="H47:H48" si="5">F47-E47-G47+D47+F47</f>
        <v>1494</v>
      </c>
      <c r="J47" s="89"/>
    </row>
    <row r="48" spans="1:10" s="83" customFormat="1" ht="12.75" customHeight="1">
      <c r="A48" s="84" t="s">
        <v>58</v>
      </c>
      <c r="B48" s="85"/>
      <c r="C48" s="80"/>
      <c r="D48" s="79">
        <v>0</v>
      </c>
      <c r="E48" s="79">
        <f>E47*17%</f>
        <v>42.5</v>
      </c>
      <c r="F48" s="79">
        <f>F47*17%</f>
        <v>42.5</v>
      </c>
      <c r="G48" s="81">
        <f>F48</f>
        <v>42.5</v>
      </c>
      <c r="H48" s="63">
        <f t="shared" si="5"/>
        <v>0</v>
      </c>
    </row>
    <row r="49" spans="1:26" s="83" customFormat="1" ht="12.75" customHeight="1">
      <c r="A49" s="153" t="s">
        <v>166</v>
      </c>
      <c r="B49" s="154"/>
      <c r="C49" s="80"/>
      <c r="D49" s="79">
        <v>0</v>
      </c>
      <c r="E49" s="79">
        <v>7.2</v>
      </c>
      <c r="F49" s="79">
        <v>7.2</v>
      </c>
      <c r="G49" s="81">
        <v>1.22</v>
      </c>
      <c r="H49" s="63">
        <f>F49-G49</f>
        <v>5.98</v>
      </c>
    </row>
    <row r="50" spans="1:26" s="83" customFormat="1" ht="15" customHeight="1">
      <c r="A50" s="155" t="s">
        <v>58</v>
      </c>
      <c r="B50" s="156"/>
      <c r="C50" s="80"/>
      <c r="D50" s="79">
        <v>0</v>
      </c>
      <c r="E50" s="79">
        <v>1.22</v>
      </c>
      <c r="F50" s="79">
        <v>1.22</v>
      </c>
      <c r="G50" s="81">
        <v>1.22</v>
      </c>
      <c r="H50" s="63">
        <v>0</v>
      </c>
    </row>
    <row r="51" spans="1:26" s="101" customFormat="1">
      <c r="A51" s="144" t="s">
        <v>127</v>
      </c>
      <c r="B51" s="145"/>
      <c r="C51" s="98"/>
      <c r="D51" s="99"/>
      <c r="E51" s="98">
        <f>E44+E47+E49</f>
        <v>287.77999999999997</v>
      </c>
      <c r="F51" s="98">
        <f t="shared" ref="F51:G51" si="6">F44+F47+F49</f>
        <v>287.77999999999997</v>
      </c>
      <c r="G51" s="98">
        <f t="shared" si="6"/>
        <v>48.918599999999998</v>
      </c>
      <c r="H51" s="100"/>
    </row>
    <row r="52" spans="1:26" s="101" customFormat="1" ht="13.5" customHeight="1">
      <c r="A52" s="102" t="s">
        <v>133</v>
      </c>
      <c r="B52" s="103"/>
      <c r="C52" s="98"/>
      <c r="D52" s="99"/>
      <c r="E52" s="98">
        <f>E42+E51</f>
        <v>3679.67</v>
      </c>
      <c r="F52" s="98">
        <f t="shared" ref="F52:G52" si="7">F42+F51</f>
        <v>3494.6099999999997</v>
      </c>
      <c r="G52" s="98">
        <f t="shared" si="7"/>
        <v>2769.7186000000002</v>
      </c>
      <c r="H52" s="100"/>
    </row>
    <row r="53" spans="1:26" s="101" customFormat="1" ht="14.25" customHeight="1">
      <c r="A53" s="144" t="s">
        <v>134</v>
      </c>
      <c r="B53" s="145"/>
      <c r="C53" s="98"/>
      <c r="D53" s="100">
        <f>D3</f>
        <v>2.69</v>
      </c>
      <c r="E53" s="98"/>
      <c r="F53" s="98"/>
      <c r="G53" s="98"/>
      <c r="H53" s="100">
        <f>F52-E52+D53+F52-G52</f>
        <v>542.52139999999918</v>
      </c>
      <c r="I53" s="121"/>
    </row>
    <row r="54" spans="1:26" s="101" customFormat="1" ht="24" customHeight="1">
      <c r="A54" s="159" t="s">
        <v>144</v>
      </c>
      <c r="B54" s="159"/>
      <c r="C54" s="104"/>
      <c r="D54" s="117"/>
      <c r="E54" s="100"/>
      <c r="F54" s="98"/>
      <c r="G54" s="98"/>
      <c r="H54" s="100">
        <f>H55+H56</f>
        <v>542.52140000000009</v>
      </c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</row>
    <row r="55" spans="1:26" s="101" customFormat="1" ht="18.75" customHeight="1">
      <c r="A55" s="159" t="s">
        <v>131</v>
      </c>
      <c r="B55" s="160"/>
      <c r="C55" s="104"/>
      <c r="D55" s="117"/>
      <c r="E55" s="100"/>
      <c r="F55" s="98"/>
      <c r="G55" s="98"/>
      <c r="H55" s="100">
        <f>H45+H47+H49</f>
        <v>1627.5214000000001</v>
      </c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</row>
    <row r="56" spans="1:26" s="101" customFormat="1" ht="15.75" customHeight="1">
      <c r="A56" s="159" t="s">
        <v>132</v>
      </c>
      <c r="B56" s="160"/>
      <c r="C56" s="104"/>
      <c r="D56" s="104"/>
      <c r="E56" s="100"/>
      <c r="F56" s="98"/>
      <c r="G56" s="98"/>
      <c r="H56" s="100">
        <f>H8+H32+H46+H36</f>
        <v>-1085</v>
      </c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</row>
    <row r="57" spans="1:26" ht="24.75" customHeight="1">
      <c r="A57" s="163" t="s">
        <v>128</v>
      </c>
      <c r="B57" s="164"/>
      <c r="C57" s="164"/>
      <c r="D57" s="164"/>
      <c r="E57" s="164"/>
      <c r="F57" s="164"/>
      <c r="G57" s="164"/>
      <c r="H57" s="164"/>
    </row>
    <row r="58" spans="1:26" ht="40.5" customHeight="1">
      <c r="A58" s="20" t="s">
        <v>152</v>
      </c>
      <c r="D58" s="22"/>
      <c r="E58" s="22"/>
      <c r="F58" s="22"/>
      <c r="G58" s="22"/>
    </row>
    <row r="59" spans="1:26">
      <c r="A59" s="181" t="s">
        <v>60</v>
      </c>
      <c r="B59" s="147"/>
      <c r="C59" s="147"/>
      <c r="D59" s="131"/>
      <c r="E59" s="31" t="s">
        <v>61</v>
      </c>
      <c r="F59" s="31" t="s">
        <v>62</v>
      </c>
      <c r="G59" s="31" t="s">
        <v>63</v>
      </c>
      <c r="H59" s="6" t="s">
        <v>135</v>
      </c>
    </row>
    <row r="60" spans="1:26" ht="26.25" customHeight="1">
      <c r="A60" s="183" t="s">
        <v>137</v>
      </c>
      <c r="B60" s="184"/>
      <c r="C60" s="184"/>
      <c r="D60" s="151"/>
      <c r="E60" s="32" t="s">
        <v>114</v>
      </c>
      <c r="F60" s="31">
        <v>4</v>
      </c>
      <c r="G60" s="33">
        <v>2.44</v>
      </c>
      <c r="H60" s="88" t="s">
        <v>136</v>
      </c>
      <c r="J60" s="64"/>
    </row>
    <row r="61" spans="1:26" ht="13.5" customHeight="1">
      <c r="A61" s="185" t="s">
        <v>155</v>
      </c>
      <c r="B61" s="186"/>
      <c r="C61" s="186"/>
      <c r="D61" s="187"/>
      <c r="E61" s="32">
        <v>42887</v>
      </c>
      <c r="F61" s="31" t="s">
        <v>156</v>
      </c>
      <c r="G61" s="33">
        <v>19.010000000000002</v>
      </c>
      <c r="H61" s="6" t="s">
        <v>157</v>
      </c>
    </row>
    <row r="62" spans="1:26" ht="13.5" customHeight="1">
      <c r="A62" s="185" t="s">
        <v>158</v>
      </c>
      <c r="B62" s="186"/>
      <c r="C62" s="186"/>
      <c r="D62" s="187"/>
      <c r="E62" s="32">
        <v>42795</v>
      </c>
      <c r="F62" s="31" t="s">
        <v>159</v>
      </c>
      <c r="G62" s="33">
        <v>31.93</v>
      </c>
      <c r="H62" s="6" t="s">
        <v>157</v>
      </c>
    </row>
    <row r="63" spans="1:26" ht="24" customHeight="1">
      <c r="A63" s="185" t="s">
        <v>160</v>
      </c>
      <c r="B63" s="186"/>
      <c r="C63" s="186"/>
      <c r="D63" s="187"/>
      <c r="E63" s="32">
        <v>42917</v>
      </c>
      <c r="F63" s="31" t="s">
        <v>161</v>
      </c>
      <c r="G63" s="33">
        <v>64.27</v>
      </c>
      <c r="H63" s="6" t="s">
        <v>157</v>
      </c>
    </row>
    <row r="64" spans="1:26" ht="14.25" customHeight="1">
      <c r="A64" s="185" t="s">
        <v>162</v>
      </c>
      <c r="B64" s="186"/>
      <c r="C64" s="186"/>
      <c r="D64" s="187"/>
      <c r="E64" s="32">
        <v>43040</v>
      </c>
      <c r="F64" s="31" t="s">
        <v>163</v>
      </c>
      <c r="G64" s="33">
        <v>58.35</v>
      </c>
      <c r="H64" s="6" t="s">
        <v>157</v>
      </c>
    </row>
    <row r="65" spans="1:8" ht="15" customHeight="1">
      <c r="A65" s="185" t="s">
        <v>153</v>
      </c>
      <c r="B65" s="186"/>
      <c r="C65" s="186"/>
      <c r="D65" s="187"/>
      <c r="E65" s="32">
        <v>42917</v>
      </c>
      <c r="F65" s="31" t="s">
        <v>154</v>
      </c>
      <c r="G65" s="33">
        <v>53.41</v>
      </c>
      <c r="H65" s="33" t="s">
        <v>139</v>
      </c>
    </row>
    <row r="66" spans="1:8" s="4" customFormat="1">
      <c r="A66" s="179" t="s">
        <v>7</v>
      </c>
      <c r="B66" s="180"/>
      <c r="C66" s="180"/>
      <c r="D66" s="154"/>
      <c r="E66" s="60"/>
      <c r="F66" s="61"/>
      <c r="G66" s="62">
        <f>SUM(G60:G65)</f>
        <v>229.41</v>
      </c>
      <c r="H66" s="87"/>
    </row>
    <row r="67" spans="1:8" s="4" customFormat="1">
      <c r="A67" s="90"/>
      <c r="B67" s="91"/>
      <c r="C67" s="91"/>
      <c r="D67" s="91"/>
      <c r="E67" s="92"/>
      <c r="F67" s="93"/>
      <c r="G67" s="94"/>
      <c r="H67" s="95"/>
    </row>
    <row r="68" spans="1:8">
      <c r="A68" s="20" t="s">
        <v>49</v>
      </c>
      <c r="D68" s="22"/>
      <c r="E68" s="22"/>
      <c r="F68" s="22"/>
      <c r="G68" s="22"/>
    </row>
    <row r="69" spans="1:8">
      <c r="A69" s="20" t="s">
        <v>50</v>
      </c>
      <c r="D69" s="22"/>
      <c r="E69" s="22"/>
      <c r="F69" s="22"/>
      <c r="G69" s="22"/>
    </row>
    <row r="70" spans="1:8" ht="23.25" customHeight="1">
      <c r="A70" s="181" t="s">
        <v>65</v>
      </c>
      <c r="B70" s="147"/>
      <c r="C70" s="147"/>
      <c r="D70" s="147"/>
      <c r="E70" s="131"/>
      <c r="F70" s="35" t="s">
        <v>62</v>
      </c>
      <c r="G70" s="34" t="s">
        <v>64</v>
      </c>
    </row>
    <row r="71" spans="1:8">
      <c r="A71" s="182" t="s">
        <v>66</v>
      </c>
      <c r="B71" s="169"/>
      <c r="C71" s="169"/>
      <c r="D71" s="169"/>
      <c r="E71" s="149"/>
      <c r="F71" s="31">
        <v>4</v>
      </c>
      <c r="G71" s="31">
        <v>1224.26</v>
      </c>
    </row>
    <row r="72" spans="1:8">
      <c r="A72" s="22"/>
      <c r="D72" s="22"/>
      <c r="E72" s="22"/>
      <c r="F72" s="22"/>
      <c r="G72" s="22"/>
    </row>
    <row r="73" spans="1:8" s="4" customFormat="1">
      <c r="A73" s="20" t="s">
        <v>80</v>
      </c>
      <c r="B73" s="46"/>
      <c r="C73" s="47"/>
      <c r="D73" s="20"/>
      <c r="E73" s="20"/>
      <c r="F73" s="20"/>
      <c r="G73" s="20"/>
    </row>
    <row r="74" spans="1:8">
      <c r="A74" s="182" t="s">
        <v>81</v>
      </c>
      <c r="B74" s="149"/>
      <c r="C74" s="188" t="s">
        <v>82</v>
      </c>
      <c r="D74" s="149"/>
      <c r="E74" s="31" t="s">
        <v>83</v>
      </c>
      <c r="F74" s="31" t="s">
        <v>84</v>
      </c>
      <c r="G74" s="31" t="s">
        <v>85</v>
      </c>
    </row>
    <row r="75" spans="1:8">
      <c r="A75" s="182" t="s">
        <v>121</v>
      </c>
      <c r="B75" s="149"/>
      <c r="C75" s="189" t="s">
        <v>86</v>
      </c>
      <c r="D75" s="190"/>
      <c r="E75" s="7">
        <v>5</v>
      </c>
      <c r="F75" s="7" t="s">
        <v>86</v>
      </c>
      <c r="G75" s="7" t="s">
        <v>86</v>
      </c>
    </row>
    <row r="76" spans="1:8">
      <c r="A76" s="22"/>
      <c r="D76" s="22"/>
      <c r="E76" s="22"/>
      <c r="F76" s="22"/>
      <c r="G76" s="22"/>
    </row>
    <row r="77" spans="1:8" ht="19.5" customHeight="1">
      <c r="A77" s="96"/>
      <c r="B77" s="97"/>
      <c r="C77" s="70"/>
      <c r="D77" s="69"/>
      <c r="E77" s="71"/>
      <c r="F77" s="72"/>
      <c r="G77" s="73"/>
    </row>
    <row r="78" spans="1:8">
      <c r="A78" s="20" t="s">
        <v>115</v>
      </c>
      <c r="E78" s="36"/>
      <c r="F78" s="66"/>
      <c r="G78" s="36"/>
    </row>
    <row r="79" spans="1:8">
      <c r="A79" s="20" t="s">
        <v>167</v>
      </c>
      <c r="B79" s="67"/>
      <c r="C79" s="68"/>
      <c r="D79" s="20"/>
      <c r="E79" s="36"/>
      <c r="F79" s="66"/>
      <c r="G79" s="36"/>
    </row>
    <row r="80" spans="1:8" ht="24" customHeight="1">
      <c r="A80" s="176" t="s">
        <v>168</v>
      </c>
      <c r="B80" s="177"/>
      <c r="C80" s="177"/>
      <c r="D80" s="177"/>
      <c r="E80" s="177"/>
      <c r="F80" s="177"/>
      <c r="G80" s="177"/>
      <c r="H80" s="178"/>
    </row>
    <row r="82" spans="1:6">
      <c r="A82" s="4" t="s">
        <v>87</v>
      </c>
      <c r="B82" s="46"/>
      <c r="C82" s="47"/>
      <c r="D82" s="4"/>
      <c r="E82" s="4" t="s">
        <v>88</v>
      </c>
      <c r="F82" s="4"/>
    </row>
    <row r="83" spans="1:6">
      <c r="A83" s="4" t="s">
        <v>89</v>
      </c>
      <c r="B83" s="46"/>
      <c r="C83" s="47"/>
      <c r="D83" s="4"/>
      <c r="E83" s="4"/>
      <c r="F83" s="4"/>
    </row>
    <row r="84" spans="1:6">
      <c r="A84" s="4" t="s">
        <v>90</v>
      </c>
      <c r="B84" s="46"/>
      <c r="C84" s="47"/>
      <c r="D84" s="4"/>
      <c r="E84" s="4"/>
      <c r="F84" s="4"/>
    </row>
    <row r="86" spans="1:6">
      <c r="A86" s="22" t="s">
        <v>91</v>
      </c>
      <c r="B86" s="65"/>
    </row>
    <row r="87" spans="1:6">
      <c r="A87" s="22" t="s">
        <v>92</v>
      </c>
      <c r="B87" s="65"/>
      <c r="C87" s="45" t="s">
        <v>25</v>
      </c>
    </row>
    <row r="88" spans="1:6">
      <c r="A88" s="22" t="s">
        <v>93</v>
      </c>
      <c r="B88" s="65"/>
      <c r="C88" s="45" t="s">
        <v>94</v>
      </c>
    </row>
    <row r="89" spans="1:6">
      <c r="A89" s="22" t="s">
        <v>95</v>
      </c>
      <c r="B89" s="65"/>
      <c r="C89" s="45" t="s">
        <v>96</v>
      </c>
    </row>
  </sheetData>
  <mergeCells count="56">
    <mergeCell ref="A53:B53"/>
    <mergeCell ref="A80:H80"/>
    <mergeCell ref="A66:D66"/>
    <mergeCell ref="A70:E70"/>
    <mergeCell ref="A71:E71"/>
    <mergeCell ref="A59:D59"/>
    <mergeCell ref="A60:D60"/>
    <mergeCell ref="A61:D61"/>
    <mergeCell ref="A62:D62"/>
    <mergeCell ref="A63:D63"/>
    <mergeCell ref="A64:D64"/>
    <mergeCell ref="A65:D65"/>
    <mergeCell ref="C74:D74"/>
    <mergeCell ref="C75:D75"/>
    <mergeCell ref="A74:B74"/>
    <mergeCell ref="A75:B75"/>
    <mergeCell ref="A55:B55"/>
    <mergeCell ref="A56:B56"/>
    <mergeCell ref="A57:H57"/>
    <mergeCell ref="A3:B3"/>
    <mergeCell ref="A6:H6"/>
    <mergeCell ref="A54:B54"/>
    <mergeCell ref="A7:B7"/>
    <mergeCell ref="A8:B8"/>
    <mergeCell ref="A10:B10"/>
    <mergeCell ref="A11:H11"/>
    <mergeCell ref="A12:B12"/>
    <mergeCell ref="A23:B23"/>
    <mergeCell ref="G27:G28"/>
    <mergeCell ref="A26:B26"/>
    <mergeCell ref="A27:B28"/>
    <mergeCell ref="C27:C28"/>
    <mergeCell ref="D27:D28"/>
    <mergeCell ref="E27:E28"/>
    <mergeCell ref="F27:F28"/>
    <mergeCell ref="A4:B4"/>
    <mergeCell ref="A5:B5"/>
    <mergeCell ref="A14:B14"/>
    <mergeCell ref="A15:B15"/>
    <mergeCell ref="A17:B17"/>
    <mergeCell ref="A18:B18"/>
    <mergeCell ref="A21:B21"/>
    <mergeCell ref="A20:B20"/>
    <mergeCell ref="A51:B51"/>
    <mergeCell ref="A30:B30"/>
    <mergeCell ref="A32:B32"/>
    <mergeCell ref="A34:B34"/>
    <mergeCell ref="A47:B47"/>
    <mergeCell ref="A44:B44"/>
    <mergeCell ref="A36:B36"/>
    <mergeCell ref="A38:B38"/>
    <mergeCell ref="A39:B39"/>
    <mergeCell ref="A40:B40"/>
    <mergeCell ref="A41:B41"/>
    <mergeCell ref="A49:B49"/>
    <mergeCell ref="A50:B50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2018-02-28T01:36:01Z</cp:lastPrinted>
  <dcterms:created xsi:type="dcterms:W3CDTF">2013-02-18T04:38:06Z</dcterms:created>
  <dcterms:modified xsi:type="dcterms:W3CDTF">2018-02-28T01:37:54Z</dcterms:modified>
</cp:coreProperties>
</file>