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Фин.отчеты\2019 г. отчеты\УК-1 - за 2019г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G12" i="8" l="1"/>
  <c r="F21" i="8"/>
  <c r="F8" i="8"/>
  <c r="F35" i="8"/>
  <c r="F44" i="8"/>
  <c r="F45" i="8"/>
  <c r="G54" i="8"/>
  <c r="G26" i="8"/>
  <c r="F27" i="8"/>
  <c r="G27" i="8"/>
  <c r="G25" i="8"/>
  <c r="G35" i="8"/>
  <c r="G39" i="8"/>
  <c r="G37" i="8"/>
  <c r="G41" i="8"/>
  <c r="G40" i="8"/>
  <c r="G43" i="8"/>
  <c r="G42" i="8"/>
  <c r="G44" i="8"/>
  <c r="G45" i="8"/>
  <c r="E21" i="8"/>
  <c r="E8" i="8"/>
  <c r="E35" i="8"/>
  <c r="E44" i="8"/>
  <c r="E45" i="8"/>
  <c r="D3" i="8"/>
  <c r="D46" i="8"/>
  <c r="H46" i="8"/>
  <c r="H8" i="8"/>
  <c r="E27" i="8"/>
  <c r="H27" i="8"/>
  <c r="F29" i="8"/>
  <c r="E29" i="8"/>
  <c r="G31" i="8"/>
  <c r="G32" i="8"/>
  <c r="G33" i="8"/>
  <c r="G34" i="8"/>
  <c r="G29" i="8"/>
  <c r="H29" i="8"/>
  <c r="H39" i="8"/>
  <c r="H49" i="8"/>
  <c r="F26" i="8"/>
  <c r="E26" i="8"/>
  <c r="H26" i="8"/>
  <c r="H37" i="8"/>
  <c r="H40" i="8"/>
  <c r="H42" i="8"/>
  <c r="H48" i="8"/>
  <c r="H47" i="8"/>
  <c r="J46" i="8"/>
  <c r="G15" i="8"/>
  <c r="G21" i="8"/>
  <c r="G18" i="8"/>
  <c r="C8" i="8"/>
  <c r="H34" i="8"/>
  <c r="H33" i="8"/>
  <c r="H32" i="8"/>
  <c r="H31" i="8"/>
  <c r="D10" i="8"/>
  <c r="D9" i="8"/>
  <c r="H25" i="8"/>
  <c r="F38" i="8"/>
  <c r="E38" i="8"/>
  <c r="H38" i="8"/>
  <c r="C27" i="8"/>
  <c r="C26" i="8"/>
  <c r="C23" i="8"/>
  <c r="C22" i="8"/>
  <c r="C17" i="8"/>
  <c r="C16" i="8"/>
  <c r="F10" i="8"/>
  <c r="E10" i="8"/>
  <c r="F9" i="8"/>
  <c r="E9" i="8"/>
  <c r="H15" i="8"/>
  <c r="G17" i="8"/>
  <c r="G16" i="8"/>
  <c r="G23" i="8"/>
  <c r="G22" i="8"/>
  <c r="G20" i="8"/>
  <c r="G19" i="8"/>
  <c r="G14" i="8"/>
  <c r="G13" i="8"/>
  <c r="D23" i="8"/>
  <c r="E23" i="8"/>
  <c r="F23" i="8"/>
  <c r="H23" i="8"/>
  <c r="D22" i="8"/>
  <c r="E22" i="8"/>
  <c r="F22" i="8"/>
  <c r="H22" i="8"/>
  <c r="H21" i="8"/>
  <c r="D20" i="8"/>
  <c r="E20" i="8"/>
  <c r="F20" i="8"/>
  <c r="H20" i="8"/>
  <c r="D19" i="8"/>
  <c r="E19" i="8"/>
  <c r="F19" i="8"/>
  <c r="H19" i="8"/>
  <c r="H18" i="8"/>
  <c r="D17" i="8"/>
  <c r="E17" i="8"/>
  <c r="F17" i="8"/>
  <c r="H17" i="8"/>
  <c r="D16" i="8"/>
  <c r="E16" i="8"/>
  <c r="F16" i="8"/>
  <c r="H16" i="8"/>
  <c r="D14" i="8"/>
  <c r="E14" i="8"/>
  <c r="F14" i="8"/>
  <c r="H14" i="8"/>
  <c r="D13" i="8"/>
  <c r="E13" i="8"/>
  <c r="F13" i="8"/>
  <c r="H13" i="8"/>
  <c r="H12" i="8"/>
  <c r="H10" i="8"/>
  <c r="H9" i="8"/>
  <c r="C20" i="8"/>
  <c r="C19" i="8"/>
  <c r="C14" i="8"/>
  <c r="C13" i="8"/>
  <c r="C10" i="8"/>
  <c r="C9" i="8"/>
</calcChain>
</file>

<file path=xl/comments1.xml><?xml version="1.0" encoding="utf-8"?>
<comments xmlns="http://schemas.openxmlformats.org/spreadsheetml/2006/main">
  <authors>
    <author>BuhFN</author>
  </authors>
  <commentList>
    <comment ref="A37" authorId="0" shapeId="0">
      <text>
        <r>
          <rPr>
            <b/>
            <sz val="8"/>
            <color indexed="81"/>
            <rFont val="Tahoma"/>
            <family val="2"/>
            <charset val="204"/>
          </rPr>
          <t>BuhFN:</t>
        </r>
        <r>
          <rPr>
            <sz val="8"/>
            <color indexed="81"/>
            <rFont val="Tahoma"/>
            <family val="2"/>
            <charset val="204"/>
          </rPr>
          <t xml:space="preserve">
с 01.07.14 ОАО Труд оплачено 2 кв-ла
Калиниченко -нет оплат он сдал с субаренду Труду.</t>
        </r>
      </text>
    </comment>
  </commentList>
</comments>
</file>

<file path=xl/sharedStrings.xml><?xml version="1.0" encoding="utf-8"?>
<sst xmlns="http://schemas.openxmlformats.org/spreadsheetml/2006/main" count="174" uniqueCount="148">
  <si>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</si>
  <si>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</si>
  <si>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</si>
  <si>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</si>
  <si>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</si>
  <si>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</si>
  <si>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</si>
  <si>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</si>
  <si>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</si>
  <si>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</si>
  <si>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>ФИО руководителя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</si>
  <si>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</si>
  <si>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</si>
  <si>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</si>
  <si>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</si>
  <si>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</si>
  <si>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</si>
  <si>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</si>
  <si>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</si>
  <si>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</si>
  <si>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</si>
  <si>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</si>
  <si>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</si>
  <si>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</si>
  <si>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</si>
  <si>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</si>
  <si>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</si>
  <si>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</si>
  <si>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</si>
  <si>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</si>
  <si>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</si>
  <si>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</si>
  <si>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</si>
  <si>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</si>
  <si>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</si>
  <si>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</si>
  <si>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</si>
  <si>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</si>
  <si>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</si>
  <si>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</si>
  <si>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</si>
  <si>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</si>
  <si>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</si>
  <si>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</si>
  <si>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</si>
  <si>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1.1 Обслуж. общедом. коммуникаций</t>
  </si>
  <si>
    <t>1.3 Сан содерж. л/клеток</t>
  </si>
  <si>
    <t>в т.ч. услуги по управлению, налоги</t>
  </si>
  <si>
    <t xml:space="preserve">     uk-lr.ru</t>
  </si>
  <si>
    <t>период</t>
  </si>
  <si>
    <t>количество</t>
  </si>
  <si>
    <t>сумма, тыс.руб.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</si>
  <si>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</si>
  <si>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</si>
  <si>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</si>
  <si>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</si>
  <si>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</si>
  <si>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</si>
  <si>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</si>
  <si>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</si>
  <si>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</si>
  <si>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</si>
  <si>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</si>
  <si>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</si>
  <si>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</si>
  <si>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</si>
  <si>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Договор управления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</si>
  <si>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</si>
  <si>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</si>
  <si>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</si>
  <si>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</si>
  <si>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</si>
  <si>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</si>
  <si>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нет</t>
  </si>
  <si>
    <t xml:space="preserve">Генеральный директор </t>
  </si>
  <si>
    <t xml:space="preserve">ООО "Управляющая компания 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</si>
  <si>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</si>
  <si>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</si>
  <si>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</si>
  <si>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</si>
  <si>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</si>
  <si>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uklr2006@mail.ru</t>
  </si>
  <si>
    <t>1.4 Вывоз и утилизация ТБО</t>
  </si>
  <si>
    <t>неименование работ</t>
  </si>
  <si>
    <t>1.Сведения об Управляющей компании Ленинского района-1</t>
  </si>
  <si>
    <t xml:space="preserve"> ООО "Управляющая компания Ленинского района-1"</t>
  </si>
  <si>
    <t>от 30.07. 2007г. Серия 25 № 002827459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</si>
  <si>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</si>
  <si>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</si>
  <si>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</si>
  <si>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</si>
  <si>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</si>
  <si>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</si>
  <si>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</si>
  <si>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</si>
  <si>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</si>
  <si>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</si>
  <si>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</si>
  <si>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</si>
  <si>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</si>
  <si>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</si>
  <si>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Часть 4</t>
  </si>
  <si>
    <t>Ленинского района-1"</t>
  </si>
  <si>
    <t>ул. Суханова</t>
  </si>
  <si>
    <t xml:space="preserve">                                                     №  6</t>
  </si>
  <si>
    <t>ООО " Ярд"</t>
  </si>
  <si>
    <t>2-260-343</t>
  </si>
  <si>
    <t>1 082,40 м2</t>
  </si>
  <si>
    <t>09.07.2008г.</t>
  </si>
  <si>
    <t>Суханова, 6</t>
  </si>
  <si>
    <t>ООО "Комфорт"</t>
  </si>
  <si>
    <t>ул. Тунгусская, 8</t>
  </si>
  <si>
    <t xml:space="preserve"> </t>
  </si>
  <si>
    <t>Колличество проживающих</t>
  </si>
  <si>
    <t>ИТОГО ПО ДОМУ:</t>
  </si>
  <si>
    <t>ПРОЧИЕ УСЛУГИ:</t>
  </si>
  <si>
    <t>ИТОГО ПО ПРОЧИМ УСЛУГАМ: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</si>
  <si>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</si>
  <si>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</si>
  <si>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</si>
  <si>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ПО ДОМУ:</t>
  </si>
  <si>
    <t>ВСЕГО С УЧЕТОМ ОСТАТКОВ:</t>
  </si>
  <si>
    <t>ООО " Восток Мегаполис "</t>
  </si>
  <si>
    <t>122,9 м2</t>
  </si>
  <si>
    <t>1. Текущий ремонт коммуникаций, проходящих через нежилые помещения</t>
  </si>
  <si>
    <t>в том числе: услуги УК, налоги</t>
  </si>
  <si>
    <t>3.коммунальные услуги, всего:</t>
  </si>
  <si>
    <t xml:space="preserve">в том числе: </t>
  </si>
  <si>
    <t>ХВС на содержание ОИ МКД</t>
  </si>
  <si>
    <t>отведение  сточных вод</t>
  </si>
  <si>
    <t>ГВС на содержание ОИ МКД</t>
  </si>
  <si>
    <t>эл.Энергия на содержание ОИ МКД</t>
  </si>
  <si>
    <t xml:space="preserve">                       Отчет ООО "Управляющей компании Ленинского района-1"  за 2019 г.</t>
  </si>
  <si>
    <t>210,70 м2</t>
  </si>
  <si>
    <t>1.Отчет об исполнении договора управления за 2019 г.(тыс.р.)</t>
  </si>
  <si>
    <t>переходящие остатки д/ср-в на начало 01.01. 2019 г.</t>
  </si>
  <si>
    <t xml:space="preserve"> начисления и фактическое поступление средств по статьям затрат за 2019 г.(тыс.р.)</t>
  </si>
  <si>
    <t>переходящие остатки д/ср-в на конец 2019 г.</t>
  </si>
  <si>
    <t>3. Перечень работ, выполненных по статье " текущий ремонт"  в 2019 году.</t>
  </si>
  <si>
    <t>План по статье "текущий ремонт" на 2020 год</t>
  </si>
  <si>
    <t>А.А. Тяптин</t>
  </si>
  <si>
    <t>2-205-087</t>
  </si>
  <si>
    <t xml:space="preserve">3. Ростелеком, </t>
  </si>
  <si>
    <t xml:space="preserve">2. Рекламные конструкции </t>
  </si>
  <si>
    <t>в том числе: услуги УК, налоги,ДНР</t>
  </si>
  <si>
    <t xml:space="preserve">Управляющая компания, предлагает: косметический ремонт подъездов. Собственникам необходимо  предоставить протокол общего собрания о проведении указанных работ, или принять собственное решение. </t>
  </si>
  <si>
    <t>ИСХ   №    46/02     от       21.02.2020 г.</t>
  </si>
  <si>
    <t>Тяптин Андрей Александрович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</si>
</sst>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9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70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7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7" xfId="1" applyFont="1" applyFill="1" applyBorder="1" applyAlignment="1">
      <alignment horizontal="left"/>
    </xf>
    <xf numFmtId="0" fontId="10" fillId="0" borderId="7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6" fillId="0" borderId="0" xfId="0" applyFont="1"/>
    <xf numFmtId="0" fontId="8" fillId="0" borderId="0" xfId="0" applyFo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164" fontId="9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14" fillId="0" borderId="0" xfId="0" applyFont="1"/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164" fontId="3" fillId="0" borderId="3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15" fillId="0" borderId="1" xfId="0" applyFont="1" applyBorder="1" applyAlignment="1"/>
    <xf numFmtId="0" fontId="15" fillId="0" borderId="1" xfId="0" applyFont="1" applyBorder="1"/>
    <xf numFmtId="0" fontId="15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6" fillId="0" borderId="0" xfId="0" applyFont="1" applyBorder="1" applyAlignment="1"/>
    <xf numFmtId="0" fontId="0" fillId="0" borderId="0" xfId="0" applyFill="1" applyBorder="1" applyAlignment="1"/>
    <xf numFmtId="164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0" borderId="3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0" fillId="0" borderId="0" xfId="0" applyNumberFormat="1"/>
    <xf numFmtId="164" fontId="6" fillId="0" borderId="1" xfId="0" applyNumberFormat="1" applyFont="1" applyBorder="1" applyAlignment="1">
      <alignment horizontal="center"/>
    </xf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3" fillId="0" borderId="4" xfId="0" applyFont="1" applyBorder="1" applyAlignment="1"/>
    <xf numFmtId="0" fontId="3" fillId="0" borderId="8" xfId="0" applyFont="1" applyBorder="1" applyAlignment="1"/>
    <xf numFmtId="164" fontId="14" fillId="0" borderId="0" xfId="0" applyNumberFormat="1" applyFont="1"/>
    <xf numFmtId="0" fontId="12" fillId="0" borderId="0" xfId="0" applyFont="1" applyBorder="1" applyAlignment="1"/>
    <xf numFmtId="0" fontId="4" fillId="0" borderId="0" xfId="0" applyFont="1" applyBorder="1" applyAlignment="1"/>
    <xf numFmtId="17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2" fontId="9" fillId="0" borderId="6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2" fontId="9" fillId="2" borderId="2" xfId="0" applyNumberFormat="1" applyFont="1" applyFill="1" applyBorder="1" applyAlignment="1">
      <alignment horizontal="center"/>
    </xf>
    <xf numFmtId="0" fontId="4" fillId="2" borderId="0" xfId="0" applyFont="1" applyFill="1"/>
    <xf numFmtId="0" fontId="0" fillId="2" borderId="0" xfId="0" applyFill="1"/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/>
    <xf numFmtId="0" fontId="0" fillId="2" borderId="0" xfId="0" applyFill="1" applyBorder="1"/>
    <xf numFmtId="0" fontId="3" fillId="2" borderId="2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/>
    <xf numFmtId="0" fontId="3" fillId="2" borderId="0" xfId="0" applyFont="1" applyFill="1" applyBorder="1" applyAlignment="1">
      <alignment horizontal="center" wrapText="1"/>
    </xf>
    <xf numFmtId="164" fontId="9" fillId="2" borderId="1" xfId="0" applyNumberFormat="1" applyFont="1" applyFill="1" applyBorder="1"/>
    <xf numFmtId="0" fontId="3" fillId="0" borderId="1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5" xfId="0" applyBorder="1" applyAlignment="1"/>
    <xf numFmtId="2" fontId="3" fillId="0" borderId="2" xfId="0" applyNumberFormat="1" applyFont="1" applyBorder="1" applyAlignment="1">
      <alignment horizontal="center"/>
    </xf>
    <xf numFmtId="0" fontId="3" fillId="0" borderId="2" xfId="0" applyFont="1" applyFill="1" applyBorder="1" applyAlignment="1"/>
    <xf numFmtId="2" fontId="0" fillId="2" borderId="0" xfId="0" applyNumberFormat="1" applyFill="1"/>
    <xf numFmtId="0" fontId="19" fillId="0" borderId="0" xfId="0" applyFont="1"/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6" xfId="2" applyNumberFormat="1" applyFill="1" applyBorder="1" applyAlignment="1" applyProtection="1">
      <alignment horizontal="center"/>
    </xf>
    <xf numFmtId="49" fontId="13" fillId="0" borderId="2" xfId="2" applyNumberFormat="1" applyFont="1" applyFill="1" applyBorder="1" applyAlignment="1" applyProtection="1">
      <alignment horizontal="center"/>
    </xf>
    <xf numFmtId="49" fontId="13" fillId="0" borderId="6" xfId="2" applyNumberFormat="1" applyFont="1" applyFill="1" applyBorder="1" applyAlignment="1" applyProtection="1">
      <alignment horizontal="center"/>
    </xf>
    <xf numFmtId="49" fontId="10" fillId="0" borderId="6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14" fontId="3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2" xfId="0" applyFont="1" applyBorder="1" applyAlignment="1">
      <alignment wrapText="1"/>
    </xf>
    <xf numFmtId="0" fontId="0" fillId="0" borderId="6" xfId="0" applyBorder="1" applyAlignment="1">
      <alignment wrapText="1"/>
    </xf>
    <xf numFmtId="0" fontId="9" fillId="2" borderId="2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wrapText="1"/>
    </xf>
    <xf numFmtId="0" fontId="7" fillId="0" borderId="7" xfId="0" applyFont="1" applyBorder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2" xfId="0" applyFont="1" applyBorder="1" applyAlignment="1"/>
    <xf numFmtId="0" fontId="0" fillId="0" borderId="6" xfId="0" applyBorder="1" applyAlignment="1"/>
    <xf numFmtId="164" fontId="3" fillId="0" borderId="2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0" fillId="0" borderId="6" xfId="0" applyNumberFormat="1" applyBorder="1" applyAlignment="1"/>
    <xf numFmtId="0" fontId="12" fillId="0" borderId="2" xfId="0" applyFont="1" applyBorder="1" applyAlignment="1"/>
    <xf numFmtId="0" fontId="4" fillId="0" borderId="5" xfId="0" applyFont="1" applyBorder="1" applyAlignment="1"/>
    <xf numFmtId="0" fontId="4" fillId="0" borderId="6" xfId="0" applyFont="1" applyBorder="1" applyAlignment="1"/>
    <xf numFmtId="0" fontId="9" fillId="2" borderId="7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0" fontId="9" fillId="2" borderId="2" xfId="0" applyFont="1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9" fillId="2" borderId="5" xfId="0" applyFont="1" applyFill="1" applyBorder="1" applyAlignment="1">
      <alignment wrapText="1"/>
    </xf>
    <xf numFmtId="0" fontId="9" fillId="2" borderId="6" xfId="0" applyFont="1" applyFill="1" applyBorder="1" applyAlignment="1">
      <alignment wrapText="1"/>
    </xf>
    <xf numFmtId="0" fontId="7" fillId="2" borderId="5" xfId="0" applyFont="1" applyFill="1" applyBorder="1" applyAlignment="1">
      <alignment horizontal="center" wrapText="1"/>
    </xf>
    <xf numFmtId="0" fontId="18" fillId="2" borderId="5" xfId="0" applyFont="1" applyFill="1" applyBorder="1" applyAlignment="1">
      <alignment horizontal="center" wrapText="1"/>
    </xf>
    <xf numFmtId="0" fontId="18" fillId="2" borderId="6" xfId="0" applyFont="1" applyFill="1" applyBorder="1" applyAlignment="1">
      <alignment horizontal="center" wrapText="1"/>
    </xf>
    <xf numFmtId="0" fontId="9" fillId="0" borderId="2" xfId="0" applyFont="1" applyFill="1" applyBorder="1" applyAlignment="1"/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9" fillId="0" borderId="2" xfId="0" applyFont="1" applyFill="1" applyBorder="1" applyAlignment="1">
      <alignment horizontal="center"/>
    </xf>
    <xf numFmtId="0" fontId="0" fillId="0" borderId="5" xfId="0" applyBorder="1" applyAlignment="1"/>
    <xf numFmtId="0" fontId="3" fillId="0" borderId="2" xfId="0" applyFont="1" applyFill="1" applyBorder="1" applyAlignment="1"/>
    <xf numFmtId="0" fontId="3" fillId="0" borderId="2" xfId="0" applyFont="1" applyBorder="1" applyAlignment="1"/>
    <xf numFmtId="0" fontId="9" fillId="0" borderId="2" xfId="0" applyFont="1" applyBorder="1" applyAlignment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abSelected="1" topLeftCell="A21" workbookViewId="0">
      <selection sqref="A1:D47"/>
    </sheetView>
  </sheetViews>
  <sheetFormatPr defaultRowHeight="15" x14ac:dyDescent="0.25"/>
  <cols>
    <col min="1" max="1" width="3" customWidth="1"/>
    <col min="2" max="2" width="36" bestFit="1" customWidth="1"/>
    <col min="3" max="3" width="22.42578125" customWidth="1"/>
    <col min="4" max="4" width="26.85546875" customWidth="1"/>
    <col min="5" max="5" width="31.85546875" customWidth="1"/>
  </cols>
  <sheetData>
    <row r="1" spans="1:4" x14ac:dyDescent="0.25">
      <c r="A1" s="2" t="s">
        <v>132</v>
      </c>
      <c r="C1" s="1"/>
    </row>
    <row r="2" spans="1:4" ht="15" customHeight="1" x14ac:dyDescent="0.25">
      <c r="A2" s="2" t="s">
        <v>44</v>
      </c>
      <c r="C2" s="4"/>
    </row>
    <row r="3" spans="1:4" ht="15.75" x14ac:dyDescent="0.25">
      <c r="B3" s="23" t="s">
        <v>104</v>
      </c>
      <c r="C3" s="23" t="s">
        <v>103</v>
      </c>
    </row>
    <row r="4" spans="1:4" ht="14.25" customHeight="1" x14ac:dyDescent="0.25">
      <c r="A4" s="116" t="s">
        <v>146</v>
      </c>
      <c r="C4" s="4"/>
    </row>
    <row r="5" spans="1:4" ht="15" customHeight="1" x14ac:dyDescent="0.25">
      <c r="A5" s="4" t="s">
        <v>8</v>
      </c>
      <c r="C5" s="4"/>
    </row>
    <row r="6" spans="1:4" s="22" customFormat="1" ht="12.75" customHeight="1" x14ac:dyDescent="0.25">
      <c r="A6" s="4" t="s">
        <v>84</v>
      </c>
      <c r="C6" s="21"/>
    </row>
    <row r="7" spans="1:4" s="22" customFormat="1" ht="12.75" customHeight="1" x14ac:dyDescent="0.25">
      <c r="A7" s="5"/>
      <c r="B7"/>
      <c r="C7"/>
      <c r="D7"/>
    </row>
    <row r="8" spans="1:4" s="3" customFormat="1" ht="15" customHeight="1" x14ac:dyDescent="0.25">
      <c r="A8" s="13" t="s">
        <v>0</v>
      </c>
      <c r="B8" s="14" t="s">
        <v>9</v>
      </c>
      <c r="C8" s="26" t="s">
        <v>85</v>
      </c>
      <c r="D8" s="10"/>
    </row>
    <row r="9" spans="1:4" s="3" customFormat="1" ht="12" customHeight="1" x14ac:dyDescent="0.25">
      <c r="A9" s="13" t="s">
        <v>1</v>
      </c>
      <c r="B9" s="14" t="s">
        <v>10</v>
      </c>
      <c r="C9" s="119" t="s">
        <v>147</v>
      </c>
      <c r="D9" s="120"/>
    </row>
    <row r="10" spans="1:4" s="3" customFormat="1" ht="24" customHeight="1" x14ac:dyDescent="0.25">
      <c r="A10" s="13" t="s">
        <v>2</v>
      </c>
      <c r="B10" s="15" t="s">
        <v>11</v>
      </c>
      <c r="C10" s="121" t="s">
        <v>86</v>
      </c>
      <c r="D10" s="122"/>
    </row>
    <row r="11" spans="1:4" s="3" customFormat="1" ht="15" customHeight="1" x14ac:dyDescent="0.25">
      <c r="A11" s="13" t="s">
        <v>3</v>
      </c>
      <c r="B11" s="14" t="s">
        <v>12</v>
      </c>
      <c r="C11" s="119" t="s">
        <v>13</v>
      </c>
      <c r="D11" s="120"/>
    </row>
    <row r="12" spans="1:4" s="3" customFormat="1" ht="18.75" customHeight="1" x14ac:dyDescent="0.25">
      <c r="A12" s="123">
        <v>5</v>
      </c>
      <c r="B12" s="123" t="s">
        <v>87</v>
      </c>
      <c r="C12" s="55" t="s">
        <v>88</v>
      </c>
      <c r="D12" s="56" t="s">
        <v>89</v>
      </c>
    </row>
    <row r="13" spans="1:4" s="3" customFormat="1" ht="14.25" customHeight="1" x14ac:dyDescent="0.25">
      <c r="A13" s="123"/>
      <c r="B13" s="123"/>
      <c r="C13" s="55" t="s">
        <v>90</v>
      </c>
      <c r="D13" s="56" t="s">
        <v>91</v>
      </c>
    </row>
    <row r="14" spans="1:4" s="3" customFormat="1" x14ac:dyDescent="0.25">
      <c r="A14" s="123"/>
      <c r="B14" s="123"/>
      <c r="C14" s="55" t="s">
        <v>92</v>
      </c>
      <c r="D14" s="56" t="s">
        <v>93</v>
      </c>
    </row>
    <row r="15" spans="1:4" s="3" customFormat="1" ht="16.5" customHeight="1" x14ac:dyDescent="0.25">
      <c r="A15" s="123"/>
      <c r="B15" s="123"/>
      <c r="C15" s="55" t="s">
        <v>94</v>
      </c>
      <c r="D15" s="56" t="s">
        <v>96</v>
      </c>
    </row>
    <row r="16" spans="1:4" s="3" customFormat="1" ht="16.5" customHeight="1" x14ac:dyDescent="0.25">
      <c r="A16" s="123"/>
      <c r="B16" s="123"/>
      <c r="C16" s="55" t="s">
        <v>95</v>
      </c>
      <c r="D16" s="56" t="s">
        <v>89</v>
      </c>
    </row>
    <row r="17" spans="1:6" s="5" customFormat="1" ht="15.75" customHeight="1" x14ac:dyDescent="0.25">
      <c r="A17" s="123"/>
      <c r="B17" s="123"/>
      <c r="C17" s="55" t="s">
        <v>97</v>
      </c>
      <c r="D17" s="56" t="s">
        <v>98</v>
      </c>
    </row>
    <row r="18" spans="1:6" s="5" customFormat="1" ht="15.75" customHeight="1" x14ac:dyDescent="0.25">
      <c r="A18" s="123"/>
      <c r="B18" s="123"/>
      <c r="C18" s="57" t="s">
        <v>99</v>
      </c>
      <c r="D18" s="56" t="s">
        <v>100</v>
      </c>
    </row>
    <row r="19" spans="1:6" ht="21.75" customHeight="1" x14ac:dyDescent="0.25">
      <c r="A19" s="13" t="s">
        <v>4</v>
      </c>
      <c r="B19" s="14" t="s">
        <v>14</v>
      </c>
      <c r="C19" s="124" t="s">
        <v>81</v>
      </c>
      <c r="D19" s="125"/>
    </row>
    <row r="20" spans="1:6" s="5" customFormat="1" ht="20.25" customHeight="1" x14ac:dyDescent="0.25">
      <c r="A20" s="13" t="s">
        <v>5</v>
      </c>
      <c r="B20" s="14" t="s">
        <v>15</v>
      </c>
      <c r="C20" s="126" t="s">
        <v>48</v>
      </c>
      <c r="D20" s="127"/>
    </row>
    <row r="21" spans="1:6" s="5" customFormat="1" ht="15" customHeight="1" x14ac:dyDescent="0.25">
      <c r="A21" s="13" t="s">
        <v>6</v>
      </c>
      <c r="B21" s="14" t="s">
        <v>16</v>
      </c>
      <c r="C21" s="121" t="s">
        <v>17</v>
      </c>
      <c r="D21" s="128"/>
    </row>
    <row r="22" spans="1:6" ht="13.5" customHeight="1" x14ac:dyDescent="0.25">
      <c r="A22" s="24"/>
      <c r="B22" s="25"/>
      <c r="C22" s="24"/>
      <c r="D22" s="24"/>
    </row>
    <row r="23" spans="1:6" x14ac:dyDescent="0.25">
      <c r="A23" s="8" t="s">
        <v>18</v>
      </c>
      <c r="B23" s="17"/>
      <c r="C23" s="17"/>
      <c r="D23" s="17"/>
    </row>
    <row r="24" spans="1:6" ht="12.75" customHeight="1" x14ac:dyDescent="0.25">
      <c r="A24" s="16"/>
      <c r="B24" s="17"/>
      <c r="C24" s="17"/>
      <c r="D24" s="17"/>
    </row>
    <row r="25" spans="1:6" x14ac:dyDescent="0.25">
      <c r="A25" s="6"/>
      <c r="B25" s="18" t="s">
        <v>19</v>
      </c>
      <c r="C25" s="7" t="s">
        <v>20</v>
      </c>
      <c r="D25" s="9" t="s">
        <v>21</v>
      </c>
    </row>
    <row r="26" spans="1:6" ht="30.75" customHeight="1" x14ac:dyDescent="0.25">
      <c r="A26" s="129" t="s">
        <v>24</v>
      </c>
      <c r="B26" s="130"/>
      <c r="C26" s="130"/>
      <c r="D26" s="131"/>
    </row>
    <row r="27" spans="1:6" ht="12" customHeight="1" x14ac:dyDescent="0.25">
      <c r="A27" s="50"/>
      <c r="B27" s="51"/>
      <c r="C27" s="51"/>
      <c r="D27" s="52"/>
    </row>
    <row r="28" spans="1:6" ht="13.5" customHeight="1" x14ac:dyDescent="0.25">
      <c r="A28" s="7">
        <v>1</v>
      </c>
      <c r="B28" s="6" t="s">
        <v>105</v>
      </c>
      <c r="C28" s="6" t="s">
        <v>22</v>
      </c>
      <c r="D28" s="6" t="s">
        <v>23</v>
      </c>
    </row>
    <row r="29" spans="1:6" x14ac:dyDescent="0.25">
      <c r="A29" s="20" t="s">
        <v>25</v>
      </c>
      <c r="B29" s="19"/>
      <c r="C29" s="19"/>
      <c r="D29" s="19"/>
    </row>
    <row r="30" spans="1:6" x14ac:dyDescent="0.25">
      <c r="A30" s="7">
        <v>1</v>
      </c>
      <c r="B30" s="6" t="s">
        <v>110</v>
      </c>
      <c r="C30" s="6" t="s">
        <v>22</v>
      </c>
      <c r="D30" s="6" t="s">
        <v>106</v>
      </c>
    </row>
    <row r="31" spans="1:6" x14ac:dyDescent="0.25">
      <c r="A31" s="20" t="s">
        <v>37</v>
      </c>
      <c r="B31" s="19"/>
      <c r="C31" s="19"/>
      <c r="D31" s="19"/>
    </row>
    <row r="32" spans="1:6" x14ac:dyDescent="0.25">
      <c r="A32" s="20" t="s">
        <v>38</v>
      </c>
      <c r="B32" s="19"/>
      <c r="C32" s="19"/>
      <c r="D32" s="19"/>
      <c r="F32" t="s">
        <v>112</v>
      </c>
    </row>
    <row r="33" spans="1:4" x14ac:dyDescent="0.25">
      <c r="A33" s="7">
        <v>1</v>
      </c>
      <c r="B33" s="6" t="s">
        <v>122</v>
      </c>
      <c r="C33" s="6" t="s">
        <v>111</v>
      </c>
      <c r="D33" s="6" t="s">
        <v>26</v>
      </c>
    </row>
    <row r="34" spans="1:4" x14ac:dyDescent="0.25">
      <c r="A34" s="20" t="s">
        <v>27</v>
      </c>
      <c r="B34" s="19"/>
      <c r="C34" s="19"/>
      <c r="D34" s="19"/>
    </row>
    <row r="35" spans="1:4" x14ac:dyDescent="0.25">
      <c r="A35" s="7">
        <v>1</v>
      </c>
      <c r="B35" s="6" t="s">
        <v>28</v>
      </c>
      <c r="C35" s="6" t="s">
        <v>22</v>
      </c>
      <c r="D35" s="6" t="s">
        <v>23</v>
      </c>
    </row>
    <row r="36" spans="1:4" ht="15" customHeight="1" x14ac:dyDescent="0.25">
      <c r="A36" s="27"/>
      <c r="B36" s="12"/>
      <c r="C36" s="12"/>
      <c r="D36" s="12"/>
    </row>
    <row r="37" spans="1:4" x14ac:dyDescent="0.25">
      <c r="A37" s="4" t="s">
        <v>43</v>
      </c>
      <c r="B37" s="19"/>
      <c r="C37" s="19"/>
      <c r="D37" s="19"/>
    </row>
    <row r="38" spans="1:4" x14ac:dyDescent="0.25">
      <c r="A38" s="7">
        <v>1</v>
      </c>
      <c r="B38" s="6" t="s">
        <v>29</v>
      </c>
      <c r="C38" s="117">
        <v>1935</v>
      </c>
      <c r="D38" s="118"/>
    </row>
    <row r="39" spans="1:4" ht="15" customHeight="1" x14ac:dyDescent="0.25">
      <c r="A39" s="7">
        <v>2</v>
      </c>
      <c r="B39" s="6" t="s">
        <v>31</v>
      </c>
      <c r="C39" s="117">
        <v>4</v>
      </c>
      <c r="D39" s="118"/>
    </row>
    <row r="40" spans="1:4" x14ac:dyDescent="0.25">
      <c r="A40" s="7">
        <v>3</v>
      </c>
      <c r="B40" s="6" t="s">
        <v>32</v>
      </c>
      <c r="C40" s="117">
        <v>2</v>
      </c>
      <c r="D40" s="118"/>
    </row>
    <row r="41" spans="1:4" x14ac:dyDescent="0.25">
      <c r="A41" s="7">
        <v>4</v>
      </c>
      <c r="B41" s="6" t="s">
        <v>30</v>
      </c>
      <c r="C41" s="117" t="s">
        <v>73</v>
      </c>
      <c r="D41" s="118"/>
    </row>
    <row r="42" spans="1:4" ht="15" customHeight="1" x14ac:dyDescent="0.25">
      <c r="A42" s="7">
        <v>5</v>
      </c>
      <c r="B42" s="6" t="s">
        <v>33</v>
      </c>
      <c r="C42" s="117" t="s">
        <v>73</v>
      </c>
      <c r="D42" s="118"/>
    </row>
    <row r="43" spans="1:4" x14ac:dyDescent="0.25">
      <c r="A43" s="7">
        <v>6</v>
      </c>
      <c r="B43" s="6" t="s">
        <v>34</v>
      </c>
      <c r="C43" s="117" t="s">
        <v>107</v>
      </c>
      <c r="D43" s="118"/>
    </row>
    <row r="44" spans="1:4" x14ac:dyDescent="0.25">
      <c r="A44" s="7">
        <v>7</v>
      </c>
      <c r="B44" s="6" t="s">
        <v>35</v>
      </c>
      <c r="C44" s="117" t="s">
        <v>133</v>
      </c>
      <c r="D44" s="118"/>
    </row>
    <row r="45" spans="1:4" x14ac:dyDescent="0.25">
      <c r="A45" s="7">
        <v>8</v>
      </c>
      <c r="B45" s="6" t="s">
        <v>36</v>
      </c>
      <c r="C45" s="117" t="s">
        <v>123</v>
      </c>
      <c r="D45" s="118"/>
    </row>
    <row r="46" spans="1:4" x14ac:dyDescent="0.25">
      <c r="A46" s="7">
        <v>9</v>
      </c>
      <c r="B46" s="6" t="s">
        <v>113</v>
      </c>
      <c r="C46" s="117">
        <v>33</v>
      </c>
      <c r="D46" s="122"/>
    </row>
    <row r="47" spans="1:4" x14ac:dyDescent="0.25">
      <c r="A47" s="7">
        <v>10</v>
      </c>
      <c r="B47" s="6" t="s">
        <v>66</v>
      </c>
      <c r="C47" s="132" t="s">
        <v>108</v>
      </c>
      <c r="D47" s="118"/>
    </row>
    <row r="48" spans="1:4" x14ac:dyDescent="0.25">
      <c r="A48" s="4"/>
    </row>
    <row r="49" spans="1:4" x14ac:dyDescent="0.25">
      <c r="A49" s="4"/>
    </row>
    <row r="51" spans="1:4" x14ac:dyDescent="0.25">
      <c r="A51" s="58"/>
      <c r="B51" s="58"/>
      <c r="C51" s="59"/>
      <c r="D51" s="60"/>
    </row>
    <row r="52" spans="1:4" x14ac:dyDescent="0.25">
      <c r="A52" s="58"/>
      <c r="B52" s="58"/>
      <c r="C52" s="59"/>
      <c r="D52" s="60"/>
    </row>
    <row r="53" spans="1:4" x14ac:dyDescent="0.25">
      <c r="A53" s="58"/>
      <c r="B53" s="58"/>
      <c r="C53" s="59"/>
      <c r="D53" s="60"/>
    </row>
    <row r="54" spans="1:4" x14ac:dyDescent="0.25">
      <c r="A54" s="58"/>
      <c r="B54" s="58"/>
      <c r="C54" s="59"/>
      <c r="D54" s="60"/>
    </row>
    <row r="55" spans="1:4" x14ac:dyDescent="0.25">
      <c r="A55" s="58"/>
      <c r="B55" s="58"/>
      <c r="C55" s="61"/>
      <c r="D55" s="60"/>
    </row>
    <row r="56" spans="1:4" x14ac:dyDescent="0.25">
      <c r="A56" s="58"/>
      <c r="B56" s="58"/>
      <c r="C56" s="62"/>
      <c r="D56" s="60"/>
    </row>
  </sheetData>
  <mergeCells count="19">
    <mergeCell ref="C44:D44"/>
    <mergeCell ref="C45:D45"/>
    <mergeCell ref="C47:D47"/>
    <mergeCell ref="C39:D39"/>
    <mergeCell ref="C40:D40"/>
    <mergeCell ref="C41:D41"/>
    <mergeCell ref="C42:D42"/>
    <mergeCell ref="C43:D43"/>
    <mergeCell ref="C46:D46"/>
    <mergeCell ref="C38:D38"/>
    <mergeCell ref="C9:D9"/>
    <mergeCell ref="C10:D10"/>
    <mergeCell ref="C11:D11"/>
    <mergeCell ref="A12:A18"/>
    <mergeCell ref="B12:B18"/>
    <mergeCell ref="C19:D19"/>
    <mergeCell ref="C20:D20"/>
    <mergeCell ref="C21:D21"/>
    <mergeCell ref="A26:D26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81"/>
  <sheetViews>
    <sheetView topLeftCell="A67" workbookViewId="0">
      <selection sqref="A1:H81"/>
    </sheetView>
  </sheetViews>
  <sheetFormatPr defaultRowHeight="15" x14ac:dyDescent="0.25"/>
  <cols>
    <col min="1" max="1" width="15.85546875" customWidth="1"/>
    <col min="2" max="2" width="13.42578125" style="29" customWidth="1"/>
    <col min="3" max="3" width="8.5703125" style="42" customWidth="1"/>
    <col min="4" max="4" width="8.28515625" customWidth="1"/>
    <col min="5" max="5" width="9" customWidth="1"/>
    <col min="6" max="6" width="9.28515625" customWidth="1"/>
    <col min="7" max="7" width="9.85546875" customWidth="1"/>
    <col min="8" max="8" width="11.28515625" customWidth="1"/>
  </cols>
  <sheetData>
    <row r="1" spans="1:26" x14ac:dyDescent="0.25">
      <c r="A1" s="4" t="s">
        <v>117</v>
      </c>
      <c r="B1"/>
      <c r="C1" s="33"/>
      <c r="D1" s="33"/>
      <c r="G1" s="33"/>
      <c r="H1" s="19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</row>
    <row r="2" spans="1:26" x14ac:dyDescent="0.25">
      <c r="A2" s="4" t="s">
        <v>134</v>
      </c>
      <c r="B2"/>
      <c r="C2" s="33"/>
      <c r="D2" s="33"/>
      <c r="G2" s="33"/>
      <c r="H2" s="19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</row>
    <row r="3" spans="1:26" s="95" customFormat="1" ht="27.75" customHeight="1" x14ac:dyDescent="0.25">
      <c r="A3" s="156" t="s">
        <v>135</v>
      </c>
      <c r="B3" s="156"/>
      <c r="C3" s="97"/>
      <c r="D3" s="106">
        <f>D4+D5</f>
        <v>591.71999999999991</v>
      </c>
      <c r="E3" s="92"/>
      <c r="F3" s="91"/>
      <c r="G3" s="91"/>
      <c r="H3" s="98"/>
      <c r="I3" s="107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</row>
    <row r="4" spans="1:26" s="95" customFormat="1" ht="17.25" customHeight="1" x14ac:dyDescent="0.25">
      <c r="A4" s="156" t="s">
        <v>118</v>
      </c>
      <c r="B4" s="157"/>
      <c r="C4" s="97"/>
      <c r="D4" s="106">
        <v>621.16999999999996</v>
      </c>
      <c r="E4" s="92"/>
      <c r="F4" s="91"/>
      <c r="G4" s="91"/>
      <c r="H4" s="108"/>
      <c r="I4" s="107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</row>
    <row r="5" spans="1:26" s="95" customFormat="1" ht="18.75" customHeight="1" x14ac:dyDescent="0.25">
      <c r="A5" s="156" t="s">
        <v>119</v>
      </c>
      <c r="B5" s="157"/>
      <c r="C5" s="97"/>
      <c r="D5" s="106">
        <v>-29.45</v>
      </c>
      <c r="E5" s="92"/>
      <c r="F5" s="91"/>
      <c r="G5" s="91"/>
      <c r="H5" s="98"/>
      <c r="I5" s="107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</row>
    <row r="6" spans="1:26" x14ac:dyDescent="0.25">
      <c r="A6" s="158" t="s">
        <v>136</v>
      </c>
      <c r="B6" s="159"/>
      <c r="C6" s="159"/>
      <c r="D6" s="159"/>
      <c r="E6" s="159"/>
      <c r="F6" s="159"/>
      <c r="G6" s="159"/>
      <c r="H6" s="160"/>
      <c r="I6" s="88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</row>
    <row r="7" spans="1:26" ht="56.25" customHeight="1" x14ac:dyDescent="0.25">
      <c r="A7" s="161" t="s">
        <v>54</v>
      </c>
      <c r="B7" s="151"/>
      <c r="C7" s="38" t="s">
        <v>55</v>
      </c>
      <c r="D7" s="28" t="s">
        <v>56</v>
      </c>
      <c r="E7" s="28" t="s">
        <v>57</v>
      </c>
      <c r="F7" s="28" t="s">
        <v>58</v>
      </c>
      <c r="G7" s="34" t="s">
        <v>59</v>
      </c>
      <c r="H7" s="28" t="s">
        <v>60</v>
      </c>
      <c r="J7" s="71"/>
    </row>
    <row r="8" spans="1:26" ht="17.25" customHeight="1" x14ac:dyDescent="0.25">
      <c r="A8" s="161" t="s">
        <v>61</v>
      </c>
      <c r="B8" s="145"/>
      <c r="C8" s="39">
        <f>C12+C15+C18+C21</f>
        <v>16.100000000000001</v>
      </c>
      <c r="D8" s="70">
        <v>-29.45</v>
      </c>
      <c r="E8" s="64">
        <f>E12+E15+E18+E21</f>
        <v>208.84</v>
      </c>
      <c r="F8" s="64">
        <f>F12+F15+F18+F21</f>
        <v>194.73000000000002</v>
      </c>
      <c r="G8" s="70">
        <v>194.77</v>
      </c>
      <c r="H8" s="64">
        <f>F8-E8+D8</f>
        <v>-43.559999999999988</v>
      </c>
      <c r="J8" s="71"/>
    </row>
    <row r="9" spans="1:26" x14ac:dyDescent="0.25">
      <c r="A9" s="35" t="s">
        <v>62</v>
      </c>
      <c r="B9" s="36"/>
      <c r="C9" s="40">
        <f>C8-C10</f>
        <v>14.490000000000002</v>
      </c>
      <c r="D9" s="45">
        <f>D8-D10</f>
        <v>-26.504999999999999</v>
      </c>
      <c r="E9" s="64">
        <f>E8-E10</f>
        <v>187.95600000000002</v>
      </c>
      <c r="F9" s="64">
        <f>F8-F10</f>
        <v>175.25700000000001</v>
      </c>
      <c r="G9" s="45">
        <v>175.26</v>
      </c>
      <c r="H9" s="45">
        <f t="shared" ref="H9:H10" si="0">F9-E9+D9</f>
        <v>-39.204000000000008</v>
      </c>
      <c r="J9" s="71"/>
    </row>
    <row r="10" spans="1:26" x14ac:dyDescent="0.25">
      <c r="A10" s="162" t="s">
        <v>63</v>
      </c>
      <c r="B10" s="134"/>
      <c r="C10" s="40">
        <f>C8*10%</f>
        <v>1.6100000000000003</v>
      </c>
      <c r="D10" s="45">
        <f>D8*10%</f>
        <v>-2.9450000000000003</v>
      </c>
      <c r="E10" s="45">
        <f>E8*10%</f>
        <v>20.884</v>
      </c>
      <c r="F10" s="45">
        <f>F8*10%</f>
        <v>19.473000000000003</v>
      </c>
      <c r="G10" s="45">
        <v>19.47</v>
      </c>
      <c r="H10" s="45">
        <f t="shared" si="0"/>
        <v>-4.3559999999999981</v>
      </c>
      <c r="J10" s="71"/>
    </row>
    <row r="11" spans="1:26" ht="12.75" customHeight="1" x14ac:dyDescent="0.25">
      <c r="A11" s="165" t="s">
        <v>64</v>
      </c>
      <c r="B11" s="166"/>
      <c r="C11" s="166"/>
      <c r="D11" s="166"/>
      <c r="E11" s="166"/>
      <c r="F11" s="166"/>
      <c r="G11" s="166"/>
      <c r="H11" s="145"/>
    </row>
    <row r="12" spans="1:26" x14ac:dyDescent="0.25">
      <c r="A12" s="163" t="s">
        <v>45</v>
      </c>
      <c r="B12" s="164"/>
      <c r="C12" s="39">
        <v>5.75</v>
      </c>
      <c r="D12" s="68">
        <v>-11.16</v>
      </c>
      <c r="E12" s="68">
        <v>74.58</v>
      </c>
      <c r="F12" s="68">
        <v>69.540000000000006</v>
      </c>
      <c r="G12" s="68">
        <f>F12</f>
        <v>69.540000000000006</v>
      </c>
      <c r="H12" s="45">
        <f>F12-E12+D12</f>
        <v>-16.199999999999992</v>
      </c>
      <c r="J12" s="71"/>
    </row>
    <row r="13" spans="1:26" x14ac:dyDescent="0.25">
      <c r="A13" s="35" t="s">
        <v>62</v>
      </c>
      <c r="B13" s="36"/>
      <c r="C13" s="40">
        <f>C12-C14</f>
        <v>5.1749999999999998</v>
      </c>
      <c r="D13" s="45">
        <f>D12-D14</f>
        <v>-10.044</v>
      </c>
      <c r="E13" s="45">
        <f>E12-E14</f>
        <v>67.122</v>
      </c>
      <c r="F13" s="45">
        <f>F12-F14</f>
        <v>62.586000000000006</v>
      </c>
      <c r="G13" s="45">
        <f>G12-G14</f>
        <v>62.586000000000006</v>
      </c>
      <c r="H13" s="45">
        <f t="shared" ref="H13:H23" si="1">F13-E13+D13</f>
        <v>-14.579999999999995</v>
      </c>
      <c r="J13" s="71"/>
    </row>
    <row r="14" spans="1:26" x14ac:dyDescent="0.25">
      <c r="A14" s="162" t="s">
        <v>63</v>
      </c>
      <c r="B14" s="134"/>
      <c r="C14" s="40">
        <f>C12*10%</f>
        <v>0.57500000000000007</v>
      </c>
      <c r="D14" s="45">
        <f>D12*10%</f>
        <v>-1.1160000000000001</v>
      </c>
      <c r="E14" s="45">
        <f>E12*10%</f>
        <v>7.4580000000000002</v>
      </c>
      <c r="F14" s="45">
        <f>F12*10%</f>
        <v>6.9540000000000006</v>
      </c>
      <c r="G14" s="45">
        <f>G12*10%</f>
        <v>6.9540000000000006</v>
      </c>
      <c r="H14" s="45">
        <f t="shared" si="1"/>
        <v>-1.6199999999999997</v>
      </c>
      <c r="J14" s="71"/>
    </row>
    <row r="15" spans="1:26" ht="23.25" customHeight="1" x14ac:dyDescent="0.25">
      <c r="A15" s="163" t="s">
        <v>39</v>
      </c>
      <c r="B15" s="164"/>
      <c r="C15" s="39">
        <v>3.51</v>
      </c>
      <c r="D15" s="68">
        <v>-6.78</v>
      </c>
      <c r="E15" s="68">
        <v>45.53</v>
      </c>
      <c r="F15" s="68">
        <v>42.61</v>
      </c>
      <c r="G15" s="68">
        <f>F15</f>
        <v>42.61</v>
      </c>
      <c r="H15" s="45">
        <f>F15-E15+D15</f>
        <v>-9.7000000000000028</v>
      </c>
      <c r="J15" s="71"/>
    </row>
    <row r="16" spans="1:26" x14ac:dyDescent="0.25">
      <c r="A16" s="35" t="s">
        <v>62</v>
      </c>
      <c r="B16" s="36"/>
      <c r="C16" s="40">
        <f>C15-C17</f>
        <v>3.1589999999999998</v>
      </c>
      <c r="D16" s="45">
        <f>D15-D17</f>
        <v>-6.1020000000000003</v>
      </c>
      <c r="E16" s="45">
        <f>E15-E17</f>
        <v>40.977000000000004</v>
      </c>
      <c r="F16" s="45">
        <f>F15-F17</f>
        <v>38.348999999999997</v>
      </c>
      <c r="G16" s="45">
        <f>G15-G17</f>
        <v>38.348999999999997</v>
      </c>
      <c r="H16" s="45">
        <f t="shared" si="1"/>
        <v>-8.7300000000000075</v>
      </c>
    </row>
    <row r="17" spans="1:8" ht="15" customHeight="1" x14ac:dyDescent="0.25">
      <c r="A17" s="162" t="s">
        <v>63</v>
      </c>
      <c r="B17" s="134"/>
      <c r="C17" s="40">
        <f>C15*10%</f>
        <v>0.35099999999999998</v>
      </c>
      <c r="D17" s="45">
        <f>D15*10%</f>
        <v>-0.67800000000000005</v>
      </c>
      <c r="E17" s="45">
        <f>E15*10%</f>
        <v>4.5529999999999999</v>
      </c>
      <c r="F17" s="45">
        <f>F15*10%</f>
        <v>4.2610000000000001</v>
      </c>
      <c r="G17" s="45">
        <f>G15*10%</f>
        <v>4.2610000000000001</v>
      </c>
      <c r="H17" s="45">
        <f t="shared" si="1"/>
        <v>-0.96999999999999986</v>
      </c>
    </row>
    <row r="18" spans="1:8" ht="15.75" customHeight="1" x14ac:dyDescent="0.25">
      <c r="A18" s="163" t="s">
        <v>46</v>
      </c>
      <c r="B18" s="164"/>
      <c r="C18" s="38">
        <v>2.41</v>
      </c>
      <c r="D18" s="68">
        <v>-4.6500000000000004</v>
      </c>
      <c r="E18" s="68">
        <v>31.26</v>
      </c>
      <c r="F18" s="68">
        <v>29.15</v>
      </c>
      <c r="G18" s="68">
        <f>F18</f>
        <v>29.15</v>
      </c>
      <c r="H18" s="45">
        <f t="shared" si="1"/>
        <v>-6.7600000000000033</v>
      </c>
    </row>
    <row r="19" spans="1:8" ht="15" customHeight="1" x14ac:dyDescent="0.25">
      <c r="A19" s="35" t="s">
        <v>62</v>
      </c>
      <c r="B19" s="36"/>
      <c r="C19" s="40">
        <f>C18-C20</f>
        <v>2.169</v>
      </c>
      <c r="D19" s="45">
        <f>D18-D20</f>
        <v>-4.1850000000000005</v>
      </c>
      <c r="E19" s="45">
        <f>E18-E20</f>
        <v>28.134</v>
      </c>
      <c r="F19" s="45">
        <f>F18-F20</f>
        <v>26.234999999999999</v>
      </c>
      <c r="G19" s="45">
        <f>G18-G20</f>
        <v>26.234999999999999</v>
      </c>
      <c r="H19" s="45">
        <f t="shared" si="1"/>
        <v>-6.0840000000000014</v>
      </c>
    </row>
    <row r="20" spans="1:8" ht="12.75" customHeight="1" x14ac:dyDescent="0.25">
      <c r="A20" s="162" t="s">
        <v>63</v>
      </c>
      <c r="B20" s="134"/>
      <c r="C20" s="40">
        <f>C18*10%</f>
        <v>0.24100000000000002</v>
      </c>
      <c r="D20" s="45">
        <f>D18*10%</f>
        <v>-0.46500000000000008</v>
      </c>
      <c r="E20" s="45">
        <f>E18*10%</f>
        <v>3.1260000000000003</v>
      </c>
      <c r="F20" s="45">
        <f>F18*10%</f>
        <v>2.915</v>
      </c>
      <c r="G20" s="45">
        <f>G18*10%</f>
        <v>2.915</v>
      </c>
      <c r="H20" s="45">
        <f t="shared" si="1"/>
        <v>-0.67600000000000038</v>
      </c>
    </row>
    <row r="21" spans="1:8" ht="14.25" customHeight="1" x14ac:dyDescent="0.25">
      <c r="A21" s="11" t="s">
        <v>82</v>
      </c>
      <c r="B21" s="37"/>
      <c r="C21" s="41">
        <v>4.43</v>
      </c>
      <c r="D21" s="45">
        <v>-6.86</v>
      </c>
      <c r="E21" s="45">
        <f>55.7+0.48+0.12+1.17</f>
        <v>57.47</v>
      </c>
      <c r="F21" s="45">
        <f>51.44+0.72+0.18+1.09</f>
        <v>53.43</v>
      </c>
      <c r="G21" s="45">
        <f>F21</f>
        <v>53.43</v>
      </c>
      <c r="H21" s="45">
        <f t="shared" si="1"/>
        <v>-10.899999999999999</v>
      </c>
    </row>
    <row r="22" spans="1:8" ht="14.25" customHeight="1" x14ac:dyDescent="0.25">
      <c r="A22" s="35" t="s">
        <v>62</v>
      </c>
      <c r="B22" s="36"/>
      <c r="C22" s="40">
        <f>C21-C23</f>
        <v>3.9869999999999997</v>
      </c>
      <c r="D22" s="45">
        <f>D21-D23</f>
        <v>-6.1740000000000004</v>
      </c>
      <c r="E22" s="45">
        <f>E21-E23</f>
        <v>51.722999999999999</v>
      </c>
      <c r="F22" s="45">
        <f>F21-F23</f>
        <v>48.087000000000003</v>
      </c>
      <c r="G22" s="45">
        <f>G21-G23</f>
        <v>48.087000000000003</v>
      </c>
      <c r="H22" s="45">
        <f t="shared" si="1"/>
        <v>-9.8099999999999952</v>
      </c>
    </row>
    <row r="23" spans="1:8" x14ac:dyDescent="0.25">
      <c r="A23" s="162" t="s">
        <v>63</v>
      </c>
      <c r="B23" s="134"/>
      <c r="C23" s="40">
        <f>C21*10%</f>
        <v>0.443</v>
      </c>
      <c r="D23" s="45">
        <f>D21*10%</f>
        <v>-0.68600000000000005</v>
      </c>
      <c r="E23" s="45">
        <f>E21*10%</f>
        <v>5.7469999999999999</v>
      </c>
      <c r="F23" s="45">
        <f>F21*10%</f>
        <v>5.343</v>
      </c>
      <c r="G23" s="45">
        <f>G21*10%</f>
        <v>5.343</v>
      </c>
      <c r="H23" s="45">
        <f t="shared" si="1"/>
        <v>-1.0899999999999999</v>
      </c>
    </row>
    <row r="24" spans="1:8" s="95" customFormat="1" ht="4.5" customHeight="1" x14ac:dyDescent="0.25">
      <c r="A24" s="100"/>
      <c r="B24" s="101"/>
      <c r="C24" s="102"/>
      <c r="D24" s="103"/>
      <c r="E24" s="104"/>
      <c r="F24" s="104"/>
      <c r="G24" s="105"/>
      <c r="H24" s="104"/>
    </row>
    <row r="25" spans="1:8" ht="12.75" customHeight="1" x14ac:dyDescent="0.25">
      <c r="A25" s="161" t="s">
        <v>40</v>
      </c>
      <c r="B25" s="145"/>
      <c r="C25" s="41">
        <v>5.38</v>
      </c>
      <c r="D25" s="64">
        <v>584.89</v>
      </c>
      <c r="E25" s="64">
        <v>69.78</v>
      </c>
      <c r="F25" s="64">
        <v>65.069999999999993</v>
      </c>
      <c r="G25" s="69">
        <f>G26+G27</f>
        <v>6.5069999999999997</v>
      </c>
      <c r="H25" s="64">
        <f>F25-E25-G25+D25+F25</f>
        <v>638.74299999999994</v>
      </c>
    </row>
    <row r="26" spans="1:8" s="4" customFormat="1" ht="14.25" customHeight="1" x14ac:dyDescent="0.25">
      <c r="A26" s="85" t="s">
        <v>65</v>
      </c>
      <c r="B26" s="86"/>
      <c r="C26" s="41">
        <f>C25-C27</f>
        <v>4.8419999999999996</v>
      </c>
      <c r="D26" s="64">
        <v>585.14</v>
      </c>
      <c r="E26" s="64">
        <f>E25-E27</f>
        <v>62.802</v>
      </c>
      <c r="F26" s="64">
        <f>F25-F27</f>
        <v>58.562999999999995</v>
      </c>
      <c r="G26" s="87">
        <f>G54</f>
        <v>0</v>
      </c>
      <c r="H26" s="64">
        <f t="shared" ref="H26:H27" si="2">F26-E26-G26+D26+F26</f>
        <v>639.46399999999994</v>
      </c>
    </row>
    <row r="27" spans="1:8" ht="12.75" customHeight="1" x14ac:dyDescent="0.25">
      <c r="A27" s="162" t="s">
        <v>63</v>
      </c>
      <c r="B27" s="134"/>
      <c r="C27" s="40">
        <f>C25*10%</f>
        <v>0.53800000000000003</v>
      </c>
      <c r="D27" s="45">
        <v>-0.26</v>
      </c>
      <c r="E27" s="45">
        <f>E25*10%</f>
        <v>6.9780000000000006</v>
      </c>
      <c r="F27" s="45">
        <f>F25*10%</f>
        <v>6.5069999999999997</v>
      </c>
      <c r="G27" s="45">
        <f>F27</f>
        <v>6.5069999999999997</v>
      </c>
      <c r="H27" s="45">
        <f t="shared" si="2"/>
        <v>-0.73100000000000076</v>
      </c>
    </row>
    <row r="28" spans="1:8" ht="6" customHeight="1" x14ac:dyDescent="0.25">
      <c r="A28" s="111"/>
      <c r="B28" s="110"/>
      <c r="C28" s="40"/>
      <c r="D28" s="45"/>
      <c r="E28" s="45"/>
      <c r="F28" s="45"/>
      <c r="G28" s="113"/>
      <c r="H28" s="45"/>
    </row>
    <row r="29" spans="1:8" ht="12.75" customHeight="1" x14ac:dyDescent="0.25">
      <c r="A29" s="161" t="s">
        <v>126</v>
      </c>
      <c r="B29" s="151"/>
      <c r="C29" s="40"/>
      <c r="D29" s="64">
        <v>-0.84</v>
      </c>
      <c r="E29" s="64">
        <f>E31+E32+E33+E34</f>
        <v>9.2000000000000011</v>
      </c>
      <c r="F29" s="64">
        <f>F31+F32+F33+F34</f>
        <v>8.59</v>
      </c>
      <c r="G29" s="64">
        <f>G31+G32+G33+G34</f>
        <v>8.59</v>
      </c>
      <c r="H29" s="64">
        <f>F29-E29-G29+D29+F29</f>
        <v>-1.4500000000000011</v>
      </c>
    </row>
    <row r="30" spans="1:8" ht="12.75" customHeight="1" x14ac:dyDescent="0.25">
      <c r="A30" s="114" t="s">
        <v>127</v>
      </c>
      <c r="B30" s="112"/>
      <c r="C30" s="40"/>
      <c r="D30" s="45"/>
      <c r="E30" s="45"/>
      <c r="F30" s="45"/>
      <c r="G30" s="113"/>
      <c r="H30" s="45"/>
    </row>
    <row r="31" spans="1:8" ht="12.75" customHeight="1" x14ac:dyDescent="0.25">
      <c r="A31" s="167" t="s">
        <v>128</v>
      </c>
      <c r="B31" s="145"/>
      <c r="C31" s="40"/>
      <c r="D31" s="45">
        <v>-0.06</v>
      </c>
      <c r="E31" s="45">
        <v>0.8</v>
      </c>
      <c r="F31" s="45">
        <v>0.75</v>
      </c>
      <c r="G31" s="45">
        <f>F31</f>
        <v>0.75</v>
      </c>
      <c r="H31" s="45">
        <f t="shared" ref="H31:H34" si="3">F31-E31-G31+D31+F31</f>
        <v>-0.1100000000000001</v>
      </c>
    </row>
    <row r="32" spans="1:8" ht="12.75" customHeight="1" x14ac:dyDescent="0.25">
      <c r="A32" s="167" t="s">
        <v>130</v>
      </c>
      <c r="B32" s="145"/>
      <c r="C32" s="40"/>
      <c r="D32" s="45">
        <v>-0.28000000000000003</v>
      </c>
      <c r="E32" s="45">
        <v>3.98</v>
      </c>
      <c r="F32" s="45">
        <v>3.72</v>
      </c>
      <c r="G32" s="45">
        <f t="shared" ref="G32:G34" si="4">F32</f>
        <v>3.72</v>
      </c>
      <c r="H32" s="45">
        <f t="shared" si="3"/>
        <v>-0.53999999999999959</v>
      </c>
    </row>
    <row r="33" spans="1:26" ht="12.75" customHeight="1" x14ac:dyDescent="0.25">
      <c r="A33" s="167" t="s">
        <v>131</v>
      </c>
      <c r="B33" s="145"/>
      <c r="C33" s="40"/>
      <c r="D33" s="45">
        <v>-0.44</v>
      </c>
      <c r="E33" s="45">
        <v>3.6</v>
      </c>
      <c r="F33" s="45">
        <v>3.36</v>
      </c>
      <c r="G33" s="45">
        <f t="shared" si="4"/>
        <v>3.36</v>
      </c>
      <c r="H33" s="45">
        <f t="shared" si="3"/>
        <v>-0.68000000000000016</v>
      </c>
    </row>
    <row r="34" spans="1:26" ht="12.75" customHeight="1" x14ac:dyDescent="0.25">
      <c r="A34" s="167" t="s">
        <v>129</v>
      </c>
      <c r="B34" s="145"/>
      <c r="C34" s="40"/>
      <c r="D34" s="45">
        <v>-0.06</v>
      </c>
      <c r="E34" s="45">
        <v>0.82</v>
      </c>
      <c r="F34" s="45">
        <v>0.76</v>
      </c>
      <c r="G34" s="45">
        <f t="shared" si="4"/>
        <v>0.76</v>
      </c>
      <c r="H34" s="45">
        <f t="shared" si="3"/>
        <v>-0.11999999999999988</v>
      </c>
    </row>
    <row r="35" spans="1:26" s="94" customFormat="1" ht="12.75" customHeight="1" x14ac:dyDescent="0.25">
      <c r="A35" s="89" t="s">
        <v>114</v>
      </c>
      <c r="B35" s="90"/>
      <c r="C35" s="91"/>
      <c r="D35" s="92"/>
      <c r="E35" s="92">
        <f>E8+E25</f>
        <v>278.62</v>
      </c>
      <c r="F35" s="92">
        <f>F8+F25</f>
        <v>259.8</v>
      </c>
      <c r="G35" s="93">
        <f>G8+G25</f>
        <v>201.27700000000002</v>
      </c>
      <c r="H35" s="92"/>
    </row>
    <row r="36" spans="1:26" s="94" customFormat="1" ht="12" customHeight="1" x14ac:dyDescent="0.25">
      <c r="A36" s="89" t="s">
        <v>115</v>
      </c>
      <c r="B36" s="90"/>
      <c r="C36" s="91"/>
      <c r="D36" s="92"/>
      <c r="E36" s="92"/>
      <c r="F36" s="92"/>
      <c r="G36" s="93"/>
      <c r="H36" s="92"/>
    </row>
    <row r="37" spans="1:26" ht="23.25" customHeight="1" x14ac:dyDescent="0.25">
      <c r="A37" s="135" t="s">
        <v>124</v>
      </c>
      <c r="B37" s="136"/>
      <c r="C37" s="63"/>
      <c r="D37" s="65">
        <v>36.28</v>
      </c>
      <c r="E37" s="65">
        <v>13.6</v>
      </c>
      <c r="F37" s="65">
        <v>10.199999999999999</v>
      </c>
      <c r="G37" s="66">
        <f>G38+G39</f>
        <v>1.73</v>
      </c>
      <c r="H37" s="64">
        <f t="shared" ref="H37:H42" si="5">F37-E37-G37+D37+F37</f>
        <v>41.349999999999994</v>
      </c>
    </row>
    <row r="38" spans="1:26" ht="13.5" customHeight="1" x14ac:dyDescent="0.25">
      <c r="A38" s="85" t="s">
        <v>65</v>
      </c>
      <c r="B38" s="86"/>
      <c r="C38" s="63"/>
      <c r="D38" s="65">
        <v>36.28</v>
      </c>
      <c r="E38" s="65">
        <f>E37-E39</f>
        <v>11.29</v>
      </c>
      <c r="F38" s="65">
        <f>F37-F39</f>
        <v>8.4699999999999989</v>
      </c>
      <c r="G38" s="66">
        <v>0</v>
      </c>
      <c r="H38" s="45">
        <f t="shared" si="5"/>
        <v>41.93</v>
      </c>
    </row>
    <row r="39" spans="1:26" ht="13.5" customHeight="1" x14ac:dyDescent="0.25">
      <c r="A39" s="76" t="s">
        <v>47</v>
      </c>
      <c r="B39" s="77"/>
      <c r="C39" s="53"/>
      <c r="D39" s="54">
        <v>0</v>
      </c>
      <c r="E39" s="54">
        <v>2.31</v>
      </c>
      <c r="F39" s="54">
        <v>1.73</v>
      </c>
      <c r="G39" s="67">
        <f>F39</f>
        <v>1.73</v>
      </c>
      <c r="H39" s="45">
        <f t="shared" si="5"/>
        <v>-0.58000000000000007</v>
      </c>
    </row>
    <row r="40" spans="1:26" ht="13.5" customHeight="1" x14ac:dyDescent="0.25">
      <c r="A40" s="169" t="s">
        <v>143</v>
      </c>
      <c r="B40" s="151"/>
      <c r="C40" s="53"/>
      <c r="D40" s="65">
        <v>0</v>
      </c>
      <c r="E40" s="65">
        <v>38.35</v>
      </c>
      <c r="F40" s="65">
        <v>38.35</v>
      </c>
      <c r="G40" s="66">
        <f>G41</f>
        <v>18.02</v>
      </c>
      <c r="H40" s="64">
        <f t="shared" ref="H40" si="6">F40-E40-G40+D40+F40</f>
        <v>20.330000000000002</v>
      </c>
    </row>
    <row r="41" spans="1:26" ht="13.5" customHeight="1" x14ac:dyDescent="0.25">
      <c r="A41" s="168" t="s">
        <v>144</v>
      </c>
      <c r="B41" s="145"/>
      <c r="C41" s="53"/>
      <c r="D41" s="54">
        <v>0</v>
      </c>
      <c r="E41" s="54">
        <v>18.02</v>
      </c>
      <c r="F41" s="54">
        <v>18.02</v>
      </c>
      <c r="G41" s="67">
        <f>F41</f>
        <v>18.02</v>
      </c>
      <c r="H41" s="45">
        <v>0</v>
      </c>
    </row>
    <row r="42" spans="1:26" ht="13.5" customHeight="1" x14ac:dyDescent="0.25">
      <c r="A42" s="169" t="s">
        <v>142</v>
      </c>
      <c r="B42" s="151"/>
      <c r="C42" s="53"/>
      <c r="D42" s="65">
        <v>2</v>
      </c>
      <c r="E42" s="65">
        <v>1.2</v>
      </c>
      <c r="F42" s="65">
        <v>1.2</v>
      </c>
      <c r="G42" s="66">
        <f>G43</f>
        <v>0.2</v>
      </c>
      <c r="H42" s="64">
        <f t="shared" si="5"/>
        <v>3</v>
      </c>
    </row>
    <row r="43" spans="1:26" ht="13.5" customHeight="1" x14ac:dyDescent="0.25">
      <c r="A43" s="168" t="s">
        <v>125</v>
      </c>
      <c r="B43" s="145"/>
      <c r="C43" s="53"/>
      <c r="D43" s="54">
        <v>0</v>
      </c>
      <c r="E43" s="54">
        <v>0.2</v>
      </c>
      <c r="F43" s="54">
        <v>0.2</v>
      </c>
      <c r="G43" s="67">
        <f>F43</f>
        <v>0.2</v>
      </c>
      <c r="H43" s="45">
        <v>0</v>
      </c>
    </row>
    <row r="44" spans="1:26" s="95" customFormat="1" ht="14.25" customHeight="1" x14ac:dyDescent="0.25">
      <c r="A44" s="137" t="s">
        <v>116</v>
      </c>
      <c r="B44" s="138"/>
      <c r="C44" s="91"/>
      <c r="D44" s="92"/>
      <c r="E44" s="92">
        <f>E37+E40+E42</f>
        <v>53.150000000000006</v>
      </c>
      <c r="F44" s="92">
        <f t="shared" ref="F44:G44" si="7">F37+F40+F42</f>
        <v>49.75</v>
      </c>
      <c r="G44" s="92">
        <f t="shared" si="7"/>
        <v>19.95</v>
      </c>
      <c r="H44" s="92"/>
    </row>
    <row r="45" spans="1:26" s="95" customFormat="1" ht="18" customHeight="1" x14ac:dyDescent="0.25">
      <c r="A45" s="154" t="s">
        <v>120</v>
      </c>
      <c r="B45" s="155"/>
      <c r="C45" s="91"/>
      <c r="D45" s="96"/>
      <c r="E45" s="91">
        <f>E35+E44</f>
        <v>331.77</v>
      </c>
      <c r="F45" s="91">
        <f t="shared" ref="F45:G45" si="8">F35+F44</f>
        <v>309.55</v>
      </c>
      <c r="G45" s="91">
        <f t="shared" si="8"/>
        <v>221.227</v>
      </c>
      <c r="H45" s="92"/>
    </row>
    <row r="46" spans="1:26" s="95" customFormat="1" ht="18" customHeight="1" x14ac:dyDescent="0.25">
      <c r="A46" s="154" t="s">
        <v>121</v>
      </c>
      <c r="B46" s="155"/>
      <c r="C46" s="91"/>
      <c r="D46" s="92">
        <f>D3</f>
        <v>591.71999999999991</v>
      </c>
      <c r="E46" s="91"/>
      <c r="F46" s="91"/>
      <c r="G46" s="91"/>
      <c r="H46" s="106">
        <f>F45-E45+D46+F45-G45</f>
        <v>657.82299999999998</v>
      </c>
      <c r="J46" s="115">
        <f>H46-H47</f>
        <v>0</v>
      </c>
    </row>
    <row r="47" spans="1:26" s="95" customFormat="1" ht="24" customHeight="1" x14ac:dyDescent="0.25">
      <c r="A47" s="156" t="s">
        <v>137</v>
      </c>
      <c r="B47" s="156"/>
      <c r="C47" s="97"/>
      <c r="D47" s="97"/>
      <c r="E47" s="92"/>
      <c r="F47" s="91"/>
      <c r="G47" s="91"/>
      <c r="H47" s="106">
        <f>H48+H49</f>
        <v>657.82299999999998</v>
      </c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</row>
    <row r="48" spans="1:26" s="95" customFormat="1" ht="18" customHeight="1" x14ac:dyDescent="0.25">
      <c r="A48" s="156" t="s">
        <v>118</v>
      </c>
      <c r="B48" s="157"/>
      <c r="C48" s="97"/>
      <c r="D48" s="97"/>
      <c r="E48" s="92"/>
      <c r="F48" s="91"/>
      <c r="G48" s="91"/>
      <c r="H48" s="106">
        <f>H26+H37+H40+H42</f>
        <v>704.14400000000001</v>
      </c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</row>
    <row r="49" spans="1:26" s="95" customFormat="1" ht="18" customHeight="1" x14ac:dyDescent="0.25">
      <c r="A49" s="152" t="s">
        <v>119</v>
      </c>
      <c r="B49" s="153"/>
      <c r="C49" s="97"/>
      <c r="D49" s="97"/>
      <c r="E49" s="92"/>
      <c r="F49" s="91"/>
      <c r="G49" s="91"/>
      <c r="H49" s="106">
        <f>H8+H27+H29+H39</f>
        <v>-46.320999999999991</v>
      </c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</row>
    <row r="50" spans="1:26" ht="25.5" customHeight="1" x14ac:dyDescent="0.25">
      <c r="A50" s="139"/>
      <c r="B50" s="140"/>
      <c r="C50" s="140"/>
      <c r="D50" s="140"/>
      <c r="E50" s="140"/>
      <c r="F50" s="140"/>
      <c r="G50" s="140"/>
      <c r="H50" s="140"/>
    </row>
    <row r="51" spans="1:26" ht="21.75" customHeight="1" x14ac:dyDescent="0.25">
      <c r="A51" s="21" t="s">
        <v>138</v>
      </c>
      <c r="D51" s="22"/>
      <c r="E51" s="22"/>
      <c r="F51" s="22"/>
      <c r="G51" s="22"/>
    </row>
    <row r="52" spans="1:26" ht="12" customHeight="1" x14ac:dyDescent="0.25">
      <c r="A52" s="133" t="s">
        <v>83</v>
      </c>
      <c r="B52" s="134"/>
      <c r="C52" s="134"/>
      <c r="D52" s="122"/>
      <c r="E52" s="30" t="s">
        <v>49</v>
      </c>
      <c r="F52" s="30" t="s">
        <v>50</v>
      </c>
      <c r="G52" s="30" t="s">
        <v>51</v>
      </c>
    </row>
    <row r="53" spans="1:26" ht="14.25" customHeight="1" x14ac:dyDescent="0.25">
      <c r="A53" s="133" t="s">
        <v>73</v>
      </c>
      <c r="B53" s="134"/>
      <c r="C53" s="134"/>
      <c r="D53" s="122"/>
      <c r="E53" s="30"/>
      <c r="F53" s="30" t="s">
        <v>73</v>
      </c>
      <c r="G53" s="72"/>
      <c r="I53" s="78"/>
      <c r="J53" s="49"/>
      <c r="K53" s="49"/>
      <c r="L53" s="49"/>
      <c r="M53" s="49"/>
    </row>
    <row r="54" spans="1:26" s="4" customFormat="1" ht="13.5" customHeight="1" x14ac:dyDescent="0.25">
      <c r="A54" s="149" t="s">
        <v>7</v>
      </c>
      <c r="B54" s="150"/>
      <c r="C54" s="150"/>
      <c r="D54" s="151"/>
      <c r="E54" s="46"/>
      <c r="F54" s="47"/>
      <c r="G54" s="48">
        <f>SUM(G53:G53)</f>
        <v>0</v>
      </c>
    </row>
    <row r="55" spans="1:26" s="4" customFormat="1" ht="13.5" customHeight="1" x14ac:dyDescent="0.25">
      <c r="A55" s="79"/>
      <c r="B55" s="80"/>
      <c r="C55" s="80"/>
      <c r="D55" s="80"/>
      <c r="E55" s="81"/>
      <c r="F55" s="82"/>
      <c r="G55" s="83"/>
    </row>
    <row r="56" spans="1:26" s="4" customFormat="1" ht="13.5" customHeight="1" x14ac:dyDescent="0.25">
      <c r="A56" s="79"/>
      <c r="B56" s="80"/>
      <c r="C56" s="80"/>
      <c r="D56" s="80"/>
      <c r="E56" s="81"/>
      <c r="F56" s="82"/>
      <c r="G56" s="83"/>
    </row>
    <row r="57" spans="1:26" s="4" customFormat="1" ht="13.5" customHeight="1" x14ac:dyDescent="0.25">
      <c r="A57" s="79"/>
      <c r="B57" s="80"/>
      <c r="C57" s="80"/>
      <c r="D57" s="80"/>
      <c r="E57" s="81"/>
      <c r="F57" s="82"/>
      <c r="G57" s="83"/>
    </row>
    <row r="58" spans="1:26" s="4" customFormat="1" ht="13.5" customHeight="1" x14ac:dyDescent="0.25">
      <c r="A58" s="79"/>
      <c r="B58" s="80"/>
      <c r="C58" s="80"/>
      <c r="D58" s="80"/>
      <c r="E58" s="81"/>
      <c r="F58" s="82"/>
      <c r="G58" s="83"/>
    </row>
    <row r="59" spans="1:26" x14ac:dyDescent="0.25">
      <c r="A59" s="21" t="s">
        <v>41</v>
      </c>
      <c r="D59" s="22"/>
      <c r="E59" s="22"/>
      <c r="F59" s="22"/>
      <c r="G59" s="22"/>
    </row>
    <row r="60" spans="1:26" x14ac:dyDescent="0.25">
      <c r="A60" s="21" t="s">
        <v>42</v>
      </c>
      <c r="D60" s="22"/>
      <c r="E60" s="22"/>
      <c r="F60" s="22"/>
      <c r="G60" s="22"/>
    </row>
    <row r="61" spans="1:26" ht="23.25" customHeight="1" x14ac:dyDescent="0.25">
      <c r="A61" s="133" t="s">
        <v>53</v>
      </c>
      <c r="B61" s="134"/>
      <c r="C61" s="134"/>
      <c r="D61" s="134"/>
      <c r="E61" s="122"/>
      <c r="F61" s="32" t="s">
        <v>50</v>
      </c>
      <c r="G61" s="31" t="s">
        <v>52</v>
      </c>
    </row>
    <row r="62" spans="1:26" x14ac:dyDescent="0.25">
      <c r="A62" s="133" t="s">
        <v>73</v>
      </c>
      <c r="B62" s="134"/>
      <c r="C62" s="134"/>
      <c r="D62" s="134"/>
      <c r="E62" s="122"/>
      <c r="F62" s="30"/>
      <c r="G62" s="30">
        <v>0</v>
      </c>
    </row>
    <row r="63" spans="1:26" x14ac:dyDescent="0.25">
      <c r="A63" s="22"/>
      <c r="D63" s="22"/>
      <c r="E63" s="22"/>
      <c r="F63" s="22"/>
      <c r="G63" s="22"/>
    </row>
    <row r="64" spans="1:26" s="4" customFormat="1" x14ac:dyDescent="0.25">
      <c r="A64" s="21" t="s">
        <v>67</v>
      </c>
      <c r="B64" s="43"/>
      <c r="C64" s="44"/>
      <c r="D64" s="21"/>
      <c r="E64" s="21"/>
      <c r="F64" s="21"/>
      <c r="G64" s="21"/>
    </row>
    <row r="65" spans="1:11" x14ac:dyDescent="0.25">
      <c r="A65" s="144" t="s">
        <v>68</v>
      </c>
      <c r="B65" s="145"/>
      <c r="C65" s="146" t="s">
        <v>69</v>
      </c>
      <c r="D65" s="145"/>
      <c r="E65" s="30" t="s">
        <v>70</v>
      </c>
      <c r="F65" s="30" t="s">
        <v>71</v>
      </c>
      <c r="G65" s="30" t="s">
        <v>72</v>
      </c>
    </row>
    <row r="66" spans="1:11" x14ac:dyDescent="0.25">
      <c r="A66" s="144" t="s">
        <v>109</v>
      </c>
      <c r="B66" s="145"/>
      <c r="C66" s="147" t="s">
        <v>73</v>
      </c>
      <c r="D66" s="148"/>
      <c r="E66" s="109">
        <v>4</v>
      </c>
      <c r="F66" s="109" t="s">
        <v>73</v>
      </c>
      <c r="G66" s="109" t="s">
        <v>73</v>
      </c>
    </row>
    <row r="67" spans="1:11" x14ac:dyDescent="0.25">
      <c r="A67" s="22"/>
      <c r="D67" s="22"/>
      <c r="E67" s="22"/>
      <c r="F67" s="22"/>
      <c r="G67" s="22"/>
      <c r="K67" t="s">
        <v>112</v>
      </c>
    </row>
    <row r="69" spans="1:11" x14ac:dyDescent="0.25">
      <c r="A69" s="21" t="s">
        <v>101</v>
      </c>
      <c r="E69" s="33"/>
      <c r="F69" s="73"/>
      <c r="G69" s="33"/>
    </row>
    <row r="70" spans="1:11" x14ac:dyDescent="0.25">
      <c r="A70" s="21" t="s">
        <v>139</v>
      </c>
      <c r="B70" s="74"/>
      <c r="C70" s="75"/>
      <c r="D70" s="21"/>
      <c r="E70" s="33"/>
      <c r="F70" s="73"/>
      <c r="G70" s="33"/>
    </row>
    <row r="71" spans="1:11" ht="41.25" customHeight="1" x14ac:dyDescent="0.25">
      <c r="A71" s="141" t="s">
        <v>145</v>
      </c>
      <c r="B71" s="142"/>
      <c r="C71" s="142"/>
      <c r="D71" s="142"/>
      <c r="E71" s="142"/>
      <c r="F71" s="142"/>
      <c r="G71" s="142"/>
      <c r="H71" s="143"/>
    </row>
    <row r="74" spans="1:11" x14ac:dyDescent="0.25">
      <c r="A74" s="4" t="s">
        <v>74</v>
      </c>
      <c r="B74" s="43"/>
      <c r="C74" s="44"/>
      <c r="D74" s="4"/>
      <c r="E74" s="4" t="s">
        <v>140</v>
      </c>
      <c r="F74" s="4"/>
    </row>
    <row r="75" spans="1:11" x14ac:dyDescent="0.25">
      <c r="A75" s="4" t="s">
        <v>75</v>
      </c>
      <c r="B75" s="43"/>
      <c r="C75" s="44"/>
      <c r="D75" s="4"/>
      <c r="E75" s="4"/>
      <c r="F75" s="4"/>
    </row>
    <row r="76" spans="1:11" x14ac:dyDescent="0.25">
      <c r="A76" s="4" t="s">
        <v>102</v>
      </c>
      <c r="B76" s="43"/>
      <c r="C76" s="44"/>
      <c r="D76" s="4"/>
      <c r="E76" s="4"/>
      <c r="F76" s="4"/>
    </row>
    <row r="78" spans="1:11" x14ac:dyDescent="0.25">
      <c r="A78" s="22" t="s">
        <v>76</v>
      </c>
      <c r="B78" s="84"/>
    </row>
    <row r="79" spans="1:11" x14ac:dyDescent="0.25">
      <c r="A79" s="22" t="s">
        <v>77</v>
      </c>
      <c r="B79" s="84"/>
      <c r="C79" s="42" t="s">
        <v>23</v>
      </c>
    </row>
    <row r="80" spans="1:11" x14ac:dyDescent="0.25">
      <c r="A80" s="22" t="s">
        <v>78</v>
      </c>
      <c r="B80" s="84"/>
      <c r="C80" s="42" t="s">
        <v>79</v>
      </c>
    </row>
    <row r="81" spans="1:3" x14ac:dyDescent="0.25">
      <c r="A81" s="22" t="s">
        <v>80</v>
      </c>
      <c r="B81" s="84"/>
      <c r="C81" s="42" t="s">
        <v>141</v>
      </c>
    </row>
  </sheetData>
  <mergeCells count="44">
    <mergeCell ref="A48:B48"/>
    <mergeCell ref="A17:B17"/>
    <mergeCell ref="A18:B18"/>
    <mergeCell ref="A20:B20"/>
    <mergeCell ref="A25:B25"/>
    <mergeCell ref="A27:B27"/>
    <mergeCell ref="A43:B43"/>
    <mergeCell ref="A42:B42"/>
    <mergeCell ref="A33:B33"/>
    <mergeCell ref="A34:B34"/>
    <mergeCell ref="A40:B40"/>
    <mergeCell ref="A41:B41"/>
    <mergeCell ref="A3:B3"/>
    <mergeCell ref="A4:B4"/>
    <mergeCell ref="A5:B5"/>
    <mergeCell ref="A6:H6"/>
    <mergeCell ref="A45:B45"/>
    <mergeCell ref="A7:B7"/>
    <mergeCell ref="A8:B8"/>
    <mergeCell ref="A10:B10"/>
    <mergeCell ref="A23:B23"/>
    <mergeCell ref="A14:B14"/>
    <mergeCell ref="A15:B15"/>
    <mergeCell ref="A11:H11"/>
    <mergeCell ref="A12:B12"/>
    <mergeCell ref="A29:B29"/>
    <mergeCell ref="A31:B31"/>
    <mergeCell ref="A32:B32"/>
    <mergeCell ref="A52:D52"/>
    <mergeCell ref="A37:B37"/>
    <mergeCell ref="A44:B44"/>
    <mergeCell ref="A50:H50"/>
    <mergeCell ref="A71:H71"/>
    <mergeCell ref="A53:D53"/>
    <mergeCell ref="A66:B66"/>
    <mergeCell ref="C65:D65"/>
    <mergeCell ref="C66:D66"/>
    <mergeCell ref="A65:B65"/>
    <mergeCell ref="A54:D54"/>
    <mergeCell ref="A61:E61"/>
    <mergeCell ref="A62:E62"/>
    <mergeCell ref="A49:B49"/>
    <mergeCell ref="A46:B46"/>
    <mergeCell ref="A47:B47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2020-03-20T00:23:46Z</cp:lastPrinted>
  <dcterms:created xsi:type="dcterms:W3CDTF">2013-02-18T04:38:06Z</dcterms:created>
  <dcterms:modified xsi:type="dcterms:W3CDTF">2020-03-20T00:23:50Z</dcterms:modified>
</cp:coreProperties>
</file>