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0" i="8" l="1"/>
  <c r="H34" i="8"/>
  <c r="H33" i="8"/>
  <c r="H32" i="8"/>
  <c r="H31" i="8"/>
  <c r="E29" i="8"/>
  <c r="F29" i="8"/>
  <c r="H29" i="8"/>
  <c r="D10" i="8"/>
  <c r="D9" i="8"/>
  <c r="F27" i="8"/>
  <c r="G27" i="8"/>
  <c r="G25" i="8"/>
  <c r="F8" i="8"/>
  <c r="E8" i="8"/>
  <c r="H8" i="8"/>
  <c r="H47" i="8"/>
  <c r="H25" i="8"/>
  <c r="F39" i="8"/>
  <c r="G39" i="8"/>
  <c r="G37" i="8"/>
  <c r="H37" i="8"/>
  <c r="H46" i="8"/>
  <c r="H45" i="8"/>
  <c r="D44" i="8"/>
  <c r="F35" i="8"/>
  <c r="F42" i="8"/>
  <c r="F43" i="8"/>
  <c r="E35" i="8"/>
  <c r="E42" i="8"/>
  <c r="E43" i="8"/>
  <c r="G8" i="8"/>
  <c r="G35" i="8"/>
  <c r="G42" i="8"/>
  <c r="G43" i="8"/>
  <c r="H44" i="8"/>
  <c r="E39" i="8"/>
  <c r="H39" i="8"/>
  <c r="F38" i="8"/>
  <c r="E38" i="8"/>
  <c r="H38" i="8"/>
  <c r="C27" i="8"/>
  <c r="C26" i="8"/>
  <c r="C23" i="8"/>
  <c r="C22" i="8"/>
  <c r="C17" i="8"/>
  <c r="C16" i="8"/>
  <c r="G21" i="8"/>
  <c r="G18" i="8"/>
  <c r="G15" i="8"/>
  <c r="G12" i="8"/>
  <c r="F10" i="8"/>
  <c r="E10" i="8"/>
  <c r="F9" i="8"/>
  <c r="E9" i="8"/>
  <c r="G52" i="8"/>
  <c r="F26" i="8"/>
  <c r="E27" i="8"/>
  <c r="E26" i="8"/>
  <c r="H15" i="8"/>
  <c r="G17" i="8"/>
  <c r="G16" i="8"/>
  <c r="G23" i="8"/>
  <c r="G22" i="8"/>
  <c r="G20" i="8"/>
  <c r="G19" i="8"/>
  <c r="G14" i="8"/>
  <c r="G13" i="8"/>
  <c r="G10" i="8"/>
  <c r="G9" i="8"/>
  <c r="H27" i="8"/>
  <c r="H26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D13" i="8"/>
  <c r="E13" i="8"/>
  <c r="F13" i="8"/>
  <c r="H13" i="8"/>
  <c r="H12" i="8"/>
  <c r="H10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A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 01.07.14 ОАО Труд оплачено 2 кв-ла
Калиниченко -нет оплат он сдал с субаренду Труду.</t>
        </r>
      </text>
    </comment>
  </commentList>
</comments>
</file>

<file path=xl/sharedStrings.xml><?xml version="1.0" encoding="utf-8"?>
<sst xmlns="http://schemas.openxmlformats.org/spreadsheetml/2006/main" count="172" uniqueCount="147">
  <si>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</si>
  <si>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</si>
  <si>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</si>
  <si>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</si>
  <si>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</si>
  <si>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</si>
  <si>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</si>
  <si>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</si>
  <si>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</si>
  <si>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</si>
  <si>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</si>
  <si>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</si>
  <si>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</si>
  <si>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</si>
  <si>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</si>
  <si>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</si>
  <si>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</si>
  <si>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</si>
  <si>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</si>
  <si>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</si>
  <si>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</si>
  <si>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</si>
  <si>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</si>
  <si>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</si>
  <si>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</si>
  <si>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</si>
  <si>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</si>
  <si>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</si>
  <si>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</si>
  <si>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</si>
  <si>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</si>
  <si>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</si>
  <si>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</si>
  <si>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</si>
  <si>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</si>
  <si>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</si>
  <si>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</si>
  <si>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</si>
  <si>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</si>
  <si>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</si>
  <si>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</si>
  <si>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</si>
  <si>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</si>
  <si>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</si>
  <si>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</si>
  <si>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</si>
  <si>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</si>
  <si>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</si>
  <si>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</si>
  <si>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</si>
  <si>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</si>
  <si>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</si>
  <si>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</si>
  <si>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</si>
  <si>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</si>
  <si>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</si>
  <si>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</si>
  <si>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</si>
  <si>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</si>
  <si>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</si>
  <si>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</si>
  <si>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</si>
  <si>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</si>
  <si>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</si>
  <si>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</si>
  <si>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</si>
  <si>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</si>
  <si>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</si>
  <si>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</si>
  <si>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</si>
  <si>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</si>
  <si>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</si>
  <si>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</si>
  <si>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</si>
  <si>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</si>
  <si>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</si>
  <si>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</si>
  <si>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</si>
  <si>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</si>
  <si>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</si>
  <si>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</si>
  <si>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</si>
  <si>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</si>
  <si>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</si>
  <si>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</si>
  <si>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</si>
  <si>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</si>
  <si>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</si>
  <si>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</si>
  <si>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</si>
  <si>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</si>
  <si>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</si>
  <si>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</si>
  <si>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</si>
  <si>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</si>
  <si>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</si>
  <si>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</si>
  <si>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</si>
  <si>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</si>
  <si>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</si>
  <si>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</si>
  <si>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</si>
  <si>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</si>
  <si>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</si>
  <si>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</si>
  <si>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</si>
  <si>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</si>
  <si>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ул. Суханова</t>
  </si>
  <si>
    <t xml:space="preserve">                                                     №  6</t>
  </si>
  <si>
    <t>ООО " Ярд"</t>
  </si>
  <si>
    <t>2-260-343</t>
  </si>
  <si>
    <t>1 082,40 м2</t>
  </si>
  <si>
    <t>09.07.2008г.</t>
  </si>
  <si>
    <t>Суханова, 6</t>
  </si>
  <si>
    <t>ООО "Комфорт"</t>
  </si>
  <si>
    <t>ул. Тунгусская, 8</t>
  </si>
  <si>
    <t xml:space="preserve"> </t>
  </si>
  <si>
    <t>Колличество проживающих</t>
  </si>
  <si>
    <t>ИТОГО ПО ДОМУ:</t>
  </si>
  <si>
    <t>ПРОЧИЕ УСЛУГИ:</t>
  </si>
  <si>
    <t>ИТОГО ПО ПРОЧИМ УСЛУГАМ:</t>
  </si>
  <si>
    <t>146,10 м2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</si>
  <si>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</si>
  <si>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</si>
  <si>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</si>
  <si>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</si>
  <si>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</si>
  <si>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</si>
  <si>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122,9 м2</t>
  </si>
  <si>
    <t xml:space="preserve">Управляющая компания, предлагает: ремонт системы электроснабжения. Собственники должны предоставить протокол общего собрания о проведении указанных работ, или принять собственное решение для формирования   плана текущего ремонта по дому № 6 по ул. Суханова. </t>
  </si>
  <si>
    <t>1. Текущий ремонт коммуникаций, проходящих через нежилые помещения</t>
  </si>
  <si>
    <t xml:space="preserve">2. Ростелеком, </t>
  </si>
  <si>
    <t>в том числе: услуги УК, налоги</t>
  </si>
  <si>
    <t>3.коммунальные услуги, всего:</t>
  </si>
  <si>
    <t xml:space="preserve">в том числе: </t>
  </si>
  <si>
    <t>ХВС на содержание ОИ МКД</t>
  </si>
  <si>
    <t>отведение 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</si>
  <si>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</si>
  <si>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</si>
  <si>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района-1"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</si>
  <si>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</si>
  <si>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</si>
  <si>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</si>
  <si>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2018 г.</t>
  </si>
  <si>
    <t>3. Перечень работ, выполненных по статье " текущий ремонт"  в 2018 году.</t>
  </si>
  <si>
    <t>План по статье "текущий ремонт" на 2019 год</t>
  </si>
  <si>
    <t>ИСХ   № 46/02 от 26.02.2018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</si>
</sst>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4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4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/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0" fillId="0" borderId="6" xfId="0" applyBorder="1" applyAlignment="1"/>
    <xf numFmtId="0" fontId="3" fillId="0" borderId="2" xfId="0" applyFont="1" applyBorder="1" applyAlignment="1"/>
    <xf numFmtId="0" fontId="9" fillId="0" borderId="2" xfId="0" applyFont="1" applyBorder="1" applyAlignment="1"/>
    <xf numFmtId="0" fontId="4" fillId="0" borderId="6" xfId="0" applyFont="1" applyBorder="1" applyAlignment="1"/>
    <xf numFmtId="0" fontId="3" fillId="0" borderId="2" xfId="0" applyFont="1" applyFill="1" applyBorder="1" applyAlignment="1"/>
    <xf numFmtId="0" fontId="7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6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139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108</v>
      </c>
      <c r="C3" s="24" t="s">
        <v>107</v>
      </c>
    </row>
    <row r="4" spans="1:4" ht="14.25" customHeight="1" x14ac:dyDescent="0.25">
      <c r="A4" s="22" t="s">
        <v>146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88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0" t="s">
        <v>11</v>
      </c>
      <c r="D9" s="121"/>
    </row>
    <row r="10" spans="1:4" s="3" customFormat="1" ht="24" customHeight="1" x14ac:dyDescent="0.25">
      <c r="A10" s="13" t="s">
        <v>2</v>
      </c>
      <c r="B10" s="15" t="s">
        <v>12</v>
      </c>
      <c r="C10" s="122" t="s">
        <v>89</v>
      </c>
      <c r="D10" s="119"/>
    </row>
    <row r="11" spans="1:4" s="3" customFormat="1" ht="15" customHeight="1" x14ac:dyDescent="0.25">
      <c r="A11" s="13" t="s">
        <v>3</v>
      </c>
      <c r="B11" s="14" t="s">
        <v>13</v>
      </c>
      <c r="C11" s="120" t="s">
        <v>14</v>
      </c>
      <c r="D11" s="121"/>
    </row>
    <row r="12" spans="1:4" s="3" customFormat="1" ht="18.75" customHeight="1" x14ac:dyDescent="0.25">
      <c r="A12" s="123">
        <v>5</v>
      </c>
      <c r="B12" s="123" t="s">
        <v>90</v>
      </c>
      <c r="C12" s="56" t="s">
        <v>91</v>
      </c>
      <c r="D12" s="57" t="s">
        <v>92</v>
      </c>
    </row>
    <row r="13" spans="1:4" s="3" customFormat="1" ht="14.25" customHeight="1" x14ac:dyDescent="0.25">
      <c r="A13" s="123"/>
      <c r="B13" s="123"/>
      <c r="C13" s="56" t="s">
        <v>93</v>
      </c>
      <c r="D13" s="57" t="s">
        <v>94</v>
      </c>
    </row>
    <row r="14" spans="1:4" s="3" customFormat="1" x14ac:dyDescent="0.25">
      <c r="A14" s="123"/>
      <c r="B14" s="123"/>
      <c r="C14" s="56" t="s">
        <v>95</v>
      </c>
      <c r="D14" s="57" t="s">
        <v>96</v>
      </c>
    </row>
    <row r="15" spans="1:4" s="3" customFormat="1" ht="16.5" customHeight="1" x14ac:dyDescent="0.25">
      <c r="A15" s="123"/>
      <c r="B15" s="123"/>
      <c r="C15" s="56" t="s">
        <v>97</v>
      </c>
      <c r="D15" s="57" t="s">
        <v>98</v>
      </c>
    </row>
    <row r="16" spans="1:4" s="3" customFormat="1" ht="16.5" customHeight="1" x14ac:dyDescent="0.25">
      <c r="A16" s="123"/>
      <c r="B16" s="123"/>
      <c r="C16" s="56" t="s">
        <v>99</v>
      </c>
      <c r="D16" s="57" t="s">
        <v>100</v>
      </c>
    </row>
    <row r="17" spans="1:6" s="5" customFormat="1" ht="15.75" customHeight="1" x14ac:dyDescent="0.25">
      <c r="A17" s="123"/>
      <c r="B17" s="123"/>
      <c r="C17" s="56" t="s">
        <v>101</v>
      </c>
      <c r="D17" s="57" t="s">
        <v>102</v>
      </c>
    </row>
    <row r="18" spans="1:6" s="5" customFormat="1" ht="15.75" customHeight="1" x14ac:dyDescent="0.25">
      <c r="A18" s="123"/>
      <c r="B18" s="123"/>
      <c r="C18" s="58" t="s">
        <v>103</v>
      </c>
      <c r="D18" s="57" t="s">
        <v>104</v>
      </c>
    </row>
    <row r="19" spans="1:6" ht="21.75" customHeight="1" x14ac:dyDescent="0.25">
      <c r="A19" s="13" t="s">
        <v>4</v>
      </c>
      <c r="B19" s="14" t="s">
        <v>15</v>
      </c>
      <c r="C19" s="124" t="s">
        <v>84</v>
      </c>
      <c r="D19" s="125"/>
    </row>
    <row r="20" spans="1:6" s="5" customFormat="1" ht="20.25" customHeight="1" x14ac:dyDescent="0.25">
      <c r="A20" s="13" t="s">
        <v>5</v>
      </c>
      <c r="B20" s="14" t="s">
        <v>16</v>
      </c>
      <c r="C20" s="126" t="s">
        <v>49</v>
      </c>
      <c r="D20" s="127"/>
    </row>
    <row r="21" spans="1:6" s="5" customFormat="1" ht="15" customHeight="1" x14ac:dyDescent="0.25">
      <c r="A21" s="13" t="s">
        <v>6</v>
      </c>
      <c r="B21" s="14" t="s">
        <v>17</v>
      </c>
      <c r="C21" s="122" t="s">
        <v>18</v>
      </c>
      <c r="D21" s="128"/>
    </row>
    <row r="22" spans="1:6" ht="13.5" customHeight="1" x14ac:dyDescent="0.25">
      <c r="A22" s="25"/>
      <c r="B22" s="26"/>
      <c r="C22" s="25"/>
      <c r="D22" s="25"/>
    </row>
    <row r="23" spans="1:6" x14ac:dyDescent="0.25">
      <c r="A23" s="8" t="s">
        <v>19</v>
      </c>
      <c r="B23" s="17"/>
      <c r="C23" s="17"/>
      <c r="D23" s="17"/>
    </row>
    <row r="24" spans="1:6" ht="12.75" customHeight="1" x14ac:dyDescent="0.25">
      <c r="A24" s="16"/>
      <c r="B24" s="17"/>
      <c r="C24" s="17"/>
      <c r="D24" s="17"/>
    </row>
    <row r="25" spans="1:6" x14ac:dyDescent="0.25">
      <c r="A25" s="6"/>
      <c r="B25" s="18" t="s">
        <v>20</v>
      </c>
      <c r="C25" s="7" t="s">
        <v>21</v>
      </c>
      <c r="D25" s="9" t="s">
        <v>22</v>
      </c>
    </row>
    <row r="26" spans="1:6" ht="30.75" customHeight="1" x14ac:dyDescent="0.25">
      <c r="A26" s="129" t="s">
        <v>25</v>
      </c>
      <c r="B26" s="130"/>
      <c r="C26" s="130"/>
      <c r="D26" s="131"/>
    </row>
    <row r="27" spans="1:6" ht="12" customHeight="1" x14ac:dyDescent="0.25">
      <c r="A27" s="51"/>
      <c r="B27" s="52"/>
      <c r="C27" s="52"/>
      <c r="D27" s="53"/>
    </row>
    <row r="28" spans="1:6" ht="13.5" customHeight="1" x14ac:dyDescent="0.25">
      <c r="A28" s="7">
        <v>1</v>
      </c>
      <c r="B28" s="6" t="s">
        <v>109</v>
      </c>
      <c r="C28" s="6" t="s">
        <v>23</v>
      </c>
      <c r="D28" s="6" t="s">
        <v>24</v>
      </c>
    </row>
    <row r="29" spans="1:6" x14ac:dyDescent="0.25">
      <c r="A29" s="20" t="s">
        <v>26</v>
      </c>
      <c r="B29" s="19"/>
      <c r="C29" s="19"/>
      <c r="D29" s="19"/>
    </row>
    <row r="30" spans="1:6" x14ac:dyDescent="0.25">
      <c r="A30" s="7">
        <v>1</v>
      </c>
      <c r="B30" s="6" t="s">
        <v>114</v>
      </c>
      <c r="C30" s="6" t="s">
        <v>23</v>
      </c>
      <c r="D30" s="6" t="s">
        <v>110</v>
      </c>
    </row>
    <row r="31" spans="1:6" x14ac:dyDescent="0.25">
      <c r="A31" s="20" t="s">
        <v>38</v>
      </c>
      <c r="B31" s="19"/>
      <c r="C31" s="19"/>
      <c r="D31" s="19"/>
    </row>
    <row r="32" spans="1:6" x14ac:dyDescent="0.25">
      <c r="A32" s="20" t="s">
        <v>39</v>
      </c>
      <c r="B32" s="19"/>
      <c r="C32" s="19"/>
      <c r="D32" s="19"/>
      <c r="F32" t="s">
        <v>116</v>
      </c>
    </row>
    <row r="33" spans="1:4" x14ac:dyDescent="0.25">
      <c r="A33" s="7">
        <v>1</v>
      </c>
      <c r="B33" s="6" t="s">
        <v>127</v>
      </c>
      <c r="C33" s="6" t="s">
        <v>115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16">
        <v>1935</v>
      </c>
      <c r="D38" s="117"/>
    </row>
    <row r="39" spans="1:4" ht="15" customHeight="1" x14ac:dyDescent="0.25">
      <c r="A39" s="7">
        <v>2</v>
      </c>
      <c r="B39" s="6" t="s">
        <v>32</v>
      </c>
      <c r="C39" s="116">
        <v>4</v>
      </c>
      <c r="D39" s="117"/>
    </row>
    <row r="40" spans="1:4" x14ac:dyDescent="0.25">
      <c r="A40" s="7">
        <v>3</v>
      </c>
      <c r="B40" s="6" t="s">
        <v>33</v>
      </c>
      <c r="C40" s="116">
        <v>2</v>
      </c>
      <c r="D40" s="117"/>
    </row>
    <row r="41" spans="1:4" x14ac:dyDescent="0.25">
      <c r="A41" s="7">
        <v>4</v>
      </c>
      <c r="B41" s="6" t="s">
        <v>31</v>
      </c>
      <c r="C41" s="116" t="s">
        <v>74</v>
      </c>
      <c r="D41" s="117"/>
    </row>
    <row r="42" spans="1:4" ht="15" customHeight="1" x14ac:dyDescent="0.25">
      <c r="A42" s="7">
        <v>5</v>
      </c>
      <c r="B42" s="6" t="s">
        <v>34</v>
      </c>
      <c r="C42" s="116" t="s">
        <v>74</v>
      </c>
      <c r="D42" s="117"/>
    </row>
    <row r="43" spans="1:4" x14ac:dyDescent="0.25">
      <c r="A43" s="7">
        <v>6</v>
      </c>
      <c r="B43" s="6" t="s">
        <v>35</v>
      </c>
      <c r="C43" s="116" t="s">
        <v>111</v>
      </c>
      <c r="D43" s="117"/>
    </row>
    <row r="44" spans="1:4" x14ac:dyDescent="0.25">
      <c r="A44" s="7">
        <v>7</v>
      </c>
      <c r="B44" s="6" t="s">
        <v>36</v>
      </c>
      <c r="C44" s="116" t="s">
        <v>121</v>
      </c>
      <c r="D44" s="117"/>
    </row>
    <row r="45" spans="1:4" x14ac:dyDescent="0.25">
      <c r="A45" s="7">
        <v>8</v>
      </c>
      <c r="B45" s="6" t="s">
        <v>37</v>
      </c>
      <c r="C45" s="116" t="s">
        <v>128</v>
      </c>
      <c r="D45" s="117"/>
    </row>
    <row r="46" spans="1:4" x14ac:dyDescent="0.25">
      <c r="A46" s="7">
        <v>9</v>
      </c>
      <c r="B46" s="6" t="s">
        <v>117</v>
      </c>
      <c r="C46" s="116">
        <v>24</v>
      </c>
      <c r="D46" s="119"/>
    </row>
    <row r="47" spans="1:4" x14ac:dyDescent="0.25">
      <c r="A47" s="7">
        <v>10</v>
      </c>
      <c r="B47" s="6" t="s">
        <v>67</v>
      </c>
      <c r="C47" s="118" t="s">
        <v>112</v>
      </c>
      <c r="D47" s="117"/>
    </row>
    <row r="48" spans="1:4" x14ac:dyDescent="0.25">
      <c r="A48" s="4"/>
    </row>
    <row r="49" spans="1:4" x14ac:dyDescent="0.25">
      <c r="A49" s="4"/>
    </row>
    <row r="51" spans="1:4" x14ac:dyDescent="0.25">
      <c r="A51" s="59"/>
      <c r="B51" s="59"/>
      <c r="C51" s="60"/>
      <c r="D51" s="61"/>
    </row>
    <row r="52" spans="1:4" x14ac:dyDescent="0.25">
      <c r="A52" s="59"/>
      <c r="B52" s="59"/>
      <c r="C52" s="60"/>
      <c r="D52" s="61"/>
    </row>
    <row r="53" spans="1:4" x14ac:dyDescent="0.25">
      <c r="A53" s="59"/>
      <c r="B53" s="59"/>
      <c r="C53" s="60"/>
      <c r="D53" s="61"/>
    </row>
    <row r="54" spans="1:4" x14ac:dyDescent="0.25">
      <c r="A54" s="59"/>
      <c r="B54" s="59"/>
      <c r="C54" s="60"/>
      <c r="D54" s="61"/>
    </row>
    <row r="55" spans="1:4" x14ac:dyDescent="0.25">
      <c r="A55" s="59"/>
      <c r="B55" s="59"/>
      <c r="C55" s="62"/>
      <c r="D55" s="61"/>
    </row>
    <row r="56" spans="1:4" x14ac:dyDescent="0.25">
      <c r="A56" s="59"/>
      <c r="B56" s="59"/>
      <c r="C56" s="63"/>
      <c r="D56" s="61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9"/>
  <sheetViews>
    <sheetView topLeftCell="A22" workbookViewId="0">
      <selection activeCell="H73" sqref="H73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28515625" customWidth="1"/>
    <col min="7" max="7" width="9.85546875" customWidth="1"/>
    <col min="8" max="8" width="11.28515625" customWidth="1"/>
  </cols>
  <sheetData>
    <row r="1" spans="1:26" x14ac:dyDescent="0.25">
      <c r="A1" s="4" t="s">
        <v>122</v>
      </c>
      <c r="B1"/>
      <c r="C1" s="34"/>
      <c r="D1" s="34"/>
      <c r="G1" s="34"/>
      <c r="H1" s="19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5">
      <c r="A2" s="4" t="s">
        <v>140</v>
      </c>
      <c r="B2"/>
      <c r="C2" s="34"/>
      <c r="D2" s="34"/>
      <c r="G2" s="34"/>
      <c r="H2" s="19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s="96" customFormat="1" ht="27.75" customHeight="1" x14ac:dyDescent="0.25">
      <c r="A3" s="132" t="s">
        <v>141</v>
      </c>
      <c r="B3" s="132"/>
      <c r="C3" s="98"/>
      <c r="D3" s="107">
        <v>517.11</v>
      </c>
      <c r="E3" s="93"/>
      <c r="F3" s="92"/>
      <c r="G3" s="92"/>
      <c r="H3" s="99"/>
      <c r="I3" s="108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96" customFormat="1" ht="17.25" customHeight="1" x14ac:dyDescent="0.25">
      <c r="A4" s="132" t="s">
        <v>123</v>
      </c>
      <c r="B4" s="133"/>
      <c r="C4" s="98"/>
      <c r="D4" s="107">
        <v>549.36</v>
      </c>
      <c r="E4" s="93"/>
      <c r="F4" s="92"/>
      <c r="G4" s="92"/>
      <c r="H4" s="109"/>
      <c r="I4" s="108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96" customFormat="1" ht="18.75" customHeight="1" x14ac:dyDescent="0.25">
      <c r="A5" s="132" t="s">
        <v>124</v>
      </c>
      <c r="B5" s="133"/>
      <c r="C5" s="98"/>
      <c r="D5" s="107">
        <v>-32.25</v>
      </c>
      <c r="E5" s="93"/>
      <c r="F5" s="92"/>
      <c r="G5" s="92"/>
      <c r="H5" s="99"/>
      <c r="I5" s="108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x14ac:dyDescent="0.25">
      <c r="A6" s="144" t="s">
        <v>142</v>
      </c>
      <c r="B6" s="145"/>
      <c r="C6" s="145"/>
      <c r="D6" s="145"/>
      <c r="E6" s="145"/>
      <c r="F6" s="145"/>
      <c r="G6" s="145"/>
      <c r="H6" s="146"/>
      <c r="I6" s="89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56.25" customHeight="1" x14ac:dyDescent="0.25">
      <c r="A7" s="138" t="s">
        <v>55</v>
      </c>
      <c r="B7" s="142"/>
      <c r="C7" s="39" t="s">
        <v>56</v>
      </c>
      <c r="D7" s="29" t="s">
        <v>57</v>
      </c>
      <c r="E7" s="29" t="s">
        <v>58</v>
      </c>
      <c r="F7" s="29" t="s">
        <v>59</v>
      </c>
      <c r="G7" s="35" t="s">
        <v>60</v>
      </c>
      <c r="H7" s="29" t="s">
        <v>61</v>
      </c>
      <c r="J7" s="72"/>
    </row>
    <row r="8" spans="1:26" ht="17.25" customHeight="1" x14ac:dyDescent="0.25">
      <c r="A8" s="138" t="s">
        <v>62</v>
      </c>
      <c r="B8" s="139"/>
      <c r="C8" s="40">
        <v>15.83</v>
      </c>
      <c r="D8" s="71">
        <v>-32.25</v>
      </c>
      <c r="E8" s="65">
        <f>E12+E15+E18+E21</f>
        <v>205.22000000000003</v>
      </c>
      <c r="F8" s="65">
        <f>F12+F15+F18+F21</f>
        <v>208.02</v>
      </c>
      <c r="G8" s="71">
        <f>F8</f>
        <v>208.02</v>
      </c>
      <c r="H8" s="65">
        <f>F8-E8+D8</f>
        <v>-29.450000000000017</v>
      </c>
      <c r="J8" s="72"/>
    </row>
    <row r="9" spans="1:26" x14ac:dyDescent="0.25">
      <c r="A9" s="36" t="s">
        <v>63</v>
      </c>
      <c r="B9" s="37"/>
      <c r="C9" s="41">
        <f>C8-C10</f>
        <v>14.247</v>
      </c>
      <c r="D9" s="46">
        <f>D8-D10</f>
        <v>-29.024999999999999</v>
      </c>
      <c r="E9" s="65">
        <f>E8-E10</f>
        <v>184.69800000000004</v>
      </c>
      <c r="F9" s="65">
        <f>F8-F10</f>
        <v>187.21800000000002</v>
      </c>
      <c r="G9" s="46">
        <f>G8-G10</f>
        <v>187.21800000000002</v>
      </c>
      <c r="H9" s="46">
        <f t="shared" ref="H9:H10" si="0">F9-E9+D9</f>
        <v>-26.505000000000017</v>
      </c>
      <c r="J9" s="72"/>
    </row>
    <row r="10" spans="1:26" x14ac:dyDescent="0.25">
      <c r="A10" s="134" t="s">
        <v>64</v>
      </c>
      <c r="B10" s="135"/>
      <c r="C10" s="41">
        <f>C8*10%</f>
        <v>1.5830000000000002</v>
      </c>
      <c r="D10" s="46">
        <f>D8*10%</f>
        <v>-3.2250000000000001</v>
      </c>
      <c r="E10" s="46">
        <f>E8*10%</f>
        <v>20.522000000000006</v>
      </c>
      <c r="F10" s="46">
        <f>F8*10%</f>
        <v>20.802000000000003</v>
      </c>
      <c r="G10" s="46">
        <f>G8*10%</f>
        <v>20.802000000000003</v>
      </c>
      <c r="H10" s="46">
        <f t="shared" si="0"/>
        <v>-2.9450000000000025</v>
      </c>
      <c r="J10" s="72"/>
    </row>
    <row r="11" spans="1:26" ht="12.75" customHeight="1" x14ac:dyDescent="0.25">
      <c r="A11" s="149" t="s">
        <v>65</v>
      </c>
      <c r="B11" s="150"/>
      <c r="C11" s="150"/>
      <c r="D11" s="150"/>
      <c r="E11" s="150"/>
      <c r="F11" s="150"/>
      <c r="G11" s="150"/>
      <c r="H11" s="139"/>
    </row>
    <row r="12" spans="1:26" x14ac:dyDescent="0.25">
      <c r="A12" s="136" t="s">
        <v>46</v>
      </c>
      <c r="B12" s="137"/>
      <c r="C12" s="40">
        <v>5.65</v>
      </c>
      <c r="D12" s="69">
        <v>-12.44</v>
      </c>
      <c r="E12" s="69">
        <v>73.39</v>
      </c>
      <c r="F12" s="69">
        <v>74.67</v>
      </c>
      <c r="G12" s="69">
        <f>F12</f>
        <v>74.67</v>
      </c>
      <c r="H12" s="46">
        <f>F12-E12+D12</f>
        <v>-11.159999999999998</v>
      </c>
      <c r="J12" s="72"/>
    </row>
    <row r="13" spans="1:26" x14ac:dyDescent="0.25">
      <c r="A13" s="36" t="s">
        <v>63</v>
      </c>
      <c r="B13" s="37"/>
      <c r="C13" s="41">
        <f>C12-C14</f>
        <v>5.085</v>
      </c>
      <c r="D13" s="46">
        <f>D12-D14</f>
        <v>-11.196</v>
      </c>
      <c r="E13" s="46">
        <f>E12-E14</f>
        <v>66.051000000000002</v>
      </c>
      <c r="F13" s="46">
        <f>F12-F14</f>
        <v>67.203000000000003</v>
      </c>
      <c r="G13" s="46">
        <f>G12-G14</f>
        <v>67.203000000000003</v>
      </c>
      <c r="H13" s="46">
        <f t="shared" ref="H13:H23" si="1">F13-E13+D13</f>
        <v>-10.043999999999999</v>
      </c>
      <c r="J13" s="72"/>
    </row>
    <row r="14" spans="1:26" x14ac:dyDescent="0.25">
      <c r="A14" s="134" t="s">
        <v>64</v>
      </c>
      <c r="B14" s="135"/>
      <c r="C14" s="41">
        <f>C12*10%</f>
        <v>0.56500000000000006</v>
      </c>
      <c r="D14" s="46">
        <f>D12*10%</f>
        <v>-1.244</v>
      </c>
      <c r="E14" s="46">
        <f>E12*10%</f>
        <v>7.3390000000000004</v>
      </c>
      <c r="F14" s="46">
        <f>F12*10%</f>
        <v>7.4670000000000005</v>
      </c>
      <c r="G14" s="46">
        <f>G12*10%</f>
        <v>7.4670000000000005</v>
      </c>
      <c r="H14" s="46">
        <f t="shared" si="1"/>
        <v>-1.1159999999999999</v>
      </c>
      <c r="J14" s="72"/>
    </row>
    <row r="15" spans="1:26" ht="23.25" customHeight="1" x14ac:dyDescent="0.25">
      <c r="A15" s="136" t="s">
        <v>40</v>
      </c>
      <c r="B15" s="137"/>
      <c r="C15" s="40">
        <v>3.45</v>
      </c>
      <c r="D15" s="69">
        <v>-7.56</v>
      </c>
      <c r="E15" s="69">
        <v>44.81</v>
      </c>
      <c r="F15" s="69">
        <v>45.59</v>
      </c>
      <c r="G15" s="69">
        <f>F15</f>
        <v>45.59</v>
      </c>
      <c r="H15" s="46">
        <f>F15-E15+D15</f>
        <v>-6.7799999999999985</v>
      </c>
      <c r="J15" s="72"/>
    </row>
    <row r="16" spans="1:26" x14ac:dyDescent="0.25">
      <c r="A16" s="36" t="s">
        <v>63</v>
      </c>
      <c r="B16" s="37"/>
      <c r="C16" s="41">
        <f>C15-C17</f>
        <v>3.105</v>
      </c>
      <c r="D16" s="46">
        <f>D15-D17</f>
        <v>-6.8039999999999994</v>
      </c>
      <c r="E16" s="46">
        <f>E15-E17</f>
        <v>40.329000000000001</v>
      </c>
      <c r="F16" s="46">
        <f>F15-F17</f>
        <v>41.031000000000006</v>
      </c>
      <c r="G16" s="46">
        <f>G15-G17</f>
        <v>41.031000000000006</v>
      </c>
      <c r="H16" s="46">
        <f t="shared" si="1"/>
        <v>-6.1019999999999941</v>
      </c>
    </row>
    <row r="17" spans="1:8" ht="15" customHeight="1" x14ac:dyDescent="0.25">
      <c r="A17" s="134" t="s">
        <v>64</v>
      </c>
      <c r="B17" s="135"/>
      <c r="C17" s="41">
        <f>C15*10%</f>
        <v>0.34500000000000003</v>
      </c>
      <c r="D17" s="46">
        <f>D15*10%</f>
        <v>-0.75600000000000001</v>
      </c>
      <c r="E17" s="46">
        <f>E15*10%</f>
        <v>4.4810000000000008</v>
      </c>
      <c r="F17" s="46">
        <f>F15*10%</f>
        <v>4.5590000000000002</v>
      </c>
      <c r="G17" s="46">
        <f>G15*10%</f>
        <v>4.5590000000000002</v>
      </c>
      <c r="H17" s="46">
        <f t="shared" si="1"/>
        <v>-0.6780000000000006</v>
      </c>
    </row>
    <row r="18" spans="1:8" ht="15.75" customHeight="1" x14ac:dyDescent="0.25">
      <c r="A18" s="136" t="s">
        <v>47</v>
      </c>
      <c r="B18" s="137"/>
      <c r="C18" s="39">
        <v>2.37</v>
      </c>
      <c r="D18" s="69">
        <v>-5.19</v>
      </c>
      <c r="E18" s="69">
        <v>30.78</v>
      </c>
      <c r="F18" s="69">
        <v>31.32</v>
      </c>
      <c r="G18" s="69">
        <f>F18</f>
        <v>31.32</v>
      </c>
      <c r="H18" s="46">
        <f t="shared" si="1"/>
        <v>-4.6500000000000012</v>
      </c>
    </row>
    <row r="19" spans="1:8" ht="15" customHeight="1" x14ac:dyDescent="0.25">
      <c r="A19" s="36" t="s">
        <v>63</v>
      </c>
      <c r="B19" s="37"/>
      <c r="C19" s="41">
        <f>C18-C20</f>
        <v>2.133</v>
      </c>
      <c r="D19" s="46">
        <f>D18-D20</f>
        <v>-4.6710000000000003</v>
      </c>
      <c r="E19" s="46">
        <f>E18-E20</f>
        <v>27.702000000000002</v>
      </c>
      <c r="F19" s="46">
        <f>F18-F20</f>
        <v>28.187999999999999</v>
      </c>
      <c r="G19" s="46">
        <f>G18-G20</f>
        <v>28.187999999999999</v>
      </c>
      <c r="H19" s="46">
        <f t="shared" si="1"/>
        <v>-4.1850000000000032</v>
      </c>
    </row>
    <row r="20" spans="1:8" ht="12.75" customHeight="1" x14ac:dyDescent="0.25">
      <c r="A20" s="134" t="s">
        <v>64</v>
      </c>
      <c r="B20" s="135"/>
      <c r="C20" s="41">
        <f>C18*10%</f>
        <v>0.23700000000000002</v>
      </c>
      <c r="D20" s="46">
        <f>D18*10%</f>
        <v>-0.51900000000000002</v>
      </c>
      <c r="E20" s="46">
        <f>E18*10%</f>
        <v>3.0780000000000003</v>
      </c>
      <c r="F20" s="46">
        <f>F18*10%</f>
        <v>3.1320000000000001</v>
      </c>
      <c r="G20" s="46">
        <f>G18*10%</f>
        <v>3.1320000000000001</v>
      </c>
      <c r="H20" s="46">
        <f t="shared" si="1"/>
        <v>-0.46500000000000019</v>
      </c>
    </row>
    <row r="21" spans="1:8" ht="14.25" customHeight="1" x14ac:dyDescent="0.25">
      <c r="A21" s="11" t="s">
        <v>85</v>
      </c>
      <c r="B21" s="38"/>
      <c r="C21" s="42">
        <v>4.3600000000000003</v>
      </c>
      <c r="D21" s="46">
        <v>-7.06</v>
      </c>
      <c r="E21" s="46">
        <v>56.24</v>
      </c>
      <c r="F21" s="46">
        <v>56.44</v>
      </c>
      <c r="G21" s="46">
        <f>F21</f>
        <v>56.44</v>
      </c>
      <c r="H21" s="46">
        <f t="shared" si="1"/>
        <v>-6.8600000000000039</v>
      </c>
    </row>
    <row r="22" spans="1:8" ht="14.25" customHeight="1" x14ac:dyDescent="0.25">
      <c r="A22" s="36" t="s">
        <v>63</v>
      </c>
      <c r="B22" s="37"/>
      <c r="C22" s="41">
        <f>C21-C23</f>
        <v>3.9240000000000004</v>
      </c>
      <c r="D22" s="46">
        <f>D21-D23</f>
        <v>-6.3539999999999992</v>
      </c>
      <c r="E22" s="46">
        <f>E21-E23</f>
        <v>50.616</v>
      </c>
      <c r="F22" s="46">
        <f>F21-F23</f>
        <v>50.795999999999999</v>
      </c>
      <c r="G22" s="46">
        <f>G21-G23</f>
        <v>50.795999999999999</v>
      </c>
      <c r="H22" s="46">
        <f t="shared" si="1"/>
        <v>-6.1739999999999995</v>
      </c>
    </row>
    <row r="23" spans="1:8" x14ac:dyDescent="0.25">
      <c r="A23" s="134" t="s">
        <v>64</v>
      </c>
      <c r="B23" s="135"/>
      <c r="C23" s="41">
        <f>C21*10%</f>
        <v>0.43600000000000005</v>
      </c>
      <c r="D23" s="46">
        <f>D21*10%</f>
        <v>-0.70599999999999996</v>
      </c>
      <c r="E23" s="46">
        <f>E21*10%</f>
        <v>5.6240000000000006</v>
      </c>
      <c r="F23" s="46">
        <f>F21*10%</f>
        <v>5.6440000000000001</v>
      </c>
      <c r="G23" s="46">
        <f>G21*10%</f>
        <v>5.6440000000000001</v>
      </c>
      <c r="H23" s="46">
        <f t="shared" si="1"/>
        <v>-0.68600000000000039</v>
      </c>
    </row>
    <row r="24" spans="1:8" s="96" customFormat="1" ht="4.5" customHeight="1" x14ac:dyDescent="0.25">
      <c r="A24" s="101"/>
      <c r="B24" s="102"/>
      <c r="C24" s="103"/>
      <c r="D24" s="104"/>
      <c r="E24" s="105"/>
      <c r="F24" s="105"/>
      <c r="G24" s="106"/>
      <c r="H24" s="105"/>
    </row>
    <row r="25" spans="1:8" ht="12.75" customHeight="1" x14ac:dyDescent="0.25">
      <c r="A25" s="138" t="s">
        <v>41</v>
      </c>
      <c r="B25" s="139"/>
      <c r="C25" s="42">
        <v>5.29</v>
      </c>
      <c r="D25" s="65">
        <v>520.77</v>
      </c>
      <c r="E25" s="65">
        <v>68.709999999999994</v>
      </c>
      <c r="F25" s="65">
        <v>69.91</v>
      </c>
      <c r="G25" s="70">
        <f>G26+G27</f>
        <v>6.9909999999999997</v>
      </c>
      <c r="H25" s="65">
        <f>F25-E25-G25+D25+F25</f>
        <v>584.88900000000001</v>
      </c>
    </row>
    <row r="26" spans="1:8" s="4" customFormat="1" ht="14.25" customHeight="1" x14ac:dyDescent="0.25">
      <c r="A26" s="86" t="s">
        <v>66</v>
      </c>
      <c r="B26" s="87"/>
      <c r="C26" s="42">
        <f>C25-C27</f>
        <v>4.7610000000000001</v>
      </c>
      <c r="D26" s="65">
        <v>521.14</v>
      </c>
      <c r="E26" s="65">
        <f>E25-E27</f>
        <v>61.838999999999992</v>
      </c>
      <c r="F26" s="65">
        <f>F25-F27</f>
        <v>62.918999999999997</v>
      </c>
      <c r="G26" s="88">
        <v>0</v>
      </c>
      <c r="H26" s="65">
        <f t="shared" ref="H26:H27" si="2">F26-E26-G26+D26+F26</f>
        <v>585.13900000000001</v>
      </c>
    </row>
    <row r="27" spans="1:8" ht="12.75" customHeight="1" x14ac:dyDescent="0.25">
      <c r="A27" s="134" t="s">
        <v>64</v>
      </c>
      <c r="B27" s="135"/>
      <c r="C27" s="41">
        <f>C25*10%</f>
        <v>0.52900000000000003</v>
      </c>
      <c r="D27" s="46">
        <v>-0.38</v>
      </c>
      <c r="E27" s="46">
        <f>E25*10%</f>
        <v>6.8709999999999996</v>
      </c>
      <c r="F27" s="46">
        <f>F25*10%</f>
        <v>6.9909999999999997</v>
      </c>
      <c r="G27" s="46">
        <f>F27</f>
        <v>6.9909999999999997</v>
      </c>
      <c r="H27" s="46">
        <f t="shared" si="2"/>
        <v>-0.25999999999999979</v>
      </c>
    </row>
    <row r="28" spans="1:8" ht="6" customHeight="1" x14ac:dyDescent="0.25">
      <c r="A28" s="112"/>
      <c r="B28" s="111"/>
      <c r="C28" s="41"/>
      <c r="D28" s="46"/>
      <c r="E28" s="46"/>
      <c r="F28" s="46"/>
      <c r="G28" s="114"/>
      <c r="H28" s="46"/>
    </row>
    <row r="29" spans="1:8" ht="12.75" customHeight="1" x14ac:dyDescent="0.25">
      <c r="A29" s="138" t="s">
        <v>133</v>
      </c>
      <c r="B29" s="142"/>
      <c r="C29" s="41"/>
      <c r="D29" s="65">
        <v>-1.03</v>
      </c>
      <c r="E29" s="65">
        <f>E31+E32+E33+E34</f>
        <v>8.89</v>
      </c>
      <c r="F29" s="65">
        <f>F31+F32+F33+F34</f>
        <v>9.08</v>
      </c>
      <c r="G29" s="70">
        <v>9.08</v>
      </c>
      <c r="H29" s="65">
        <f>F29-E29-G29+D29+F29</f>
        <v>-0.83999999999999986</v>
      </c>
    </row>
    <row r="30" spans="1:8" ht="12.75" customHeight="1" x14ac:dyDescent="0.25">
      <c r="A30" s="115" t="s">
        <v>134</v>
      </c>
      <c r="B30" s="113"/>
      <c r="C30" s="41"/>
      <c r="D30" s="46"/>
      <c r="E30" s="46"/>
      <c r="F30" s="46"/>
      <c r="G30" s="114"/>
      <c r="H30" s="46"/>
    </row>
    <row r="31" spans="1:8" ht="12.75" customHeight="1" x14ac:dyDescent="0.25">
      <c r="A31" s="143" t="s">
        <v>135</v>
      </c>
      <c r="B31" s="139"/>
      <c r="C31" s="41"/>
      <c r="D31" s="46">
        <v>-7.0000000000000007E-2</v>
      </c>
      <c r="E31" s="46">
        <v>0.76</v>
      </c>
      <c r="F31" s="46">
        <v>0.77</v>
      </c>
      <c r="G31" s="46">
        <v>0.77</v>
      </c>
      <c r="H31" s="46">
        <f t="shared" ref="H31:H34" si="3">F31-E31-G31+D31+F31</f>
        <v>-6.0000000000000053E-2</v>
      </c>
    </row>
    <row r="32" spans="1:8" ht="12.75" customHeight="1" x14ac:dyDescent="0.25">
      <c r="A32" s="143" t="s">
        <v>137</v>
      </c>
      <c r="B32" s="139"/>
      <c r="C32" s="41"/>
      <c r="D32" s="46">
        <v>-0.33</v>
      </c>
      <c r="E32" s="46">
        <v>3.96</v>
      </c>
      <c r="F32" s="46">
        <v>4.01</v>
      </c>
      <c r="G32" s="46">
        <v>4.01</v>
      </c>
      <c r="H32" s="46">
        <f t="shared" si="3"/>
        <v>-0.28000000000000025</v>
      </c>
    </row>
    <row r="33" spans="1:26" ht="12.75" customHeight="1" x14ac:dyDescent="0.25">
      <c r="A33" s="143" t="s">
        <v>138</v>
      </c>
      <c r="B33" s="139"/>
      <c r="C33" s="41"/>
      <c r="D33" s="46">
        <v>-0.57999999999999996</v>
      </c>
      <c r="E33" s="46">
        <v>3.44</v>
      </c>
      <c r="F33" s="46">
        <v>3.58</v>
      </c>
      <c r="G33" s="46">
        <v>3.58</v>
      </c>
      <c r="H33" s="46">
        <f t="shared" si="3"/>
        <v>-0.4399999999999995</v>
      </c>
    </row>
    <row r="34" spans="1:26" ht="12.75" customHeight="1" x14ac:dyDescent="0.25">
      <c r="A34" s="143" t="s">
        <v>136</v>
      </c>
      <c r="B34" s="139"/>
      <c r="C34" s="41"/>
      <c r="D34" s="46">
        <v>-0.05</v>
      </c>
      <c r="E34" s="46">
        <v>0.73</v>
      </c>
      <c r="F34" s="46">
        <v>0.72</v>
      </c>
      <c r="G34" s="46">
        <v>0.72</v>
      </c>
      <c r="H34" s="46">
        <f t="shared" si="3"/>
        <v>-6.0000000000000053E-2</v>
      </c>
    </row>
    <row r="35" spans="1:26" s="95" customFormat="1" ht="12.75" customHeight="1" x14ac:dyDescent="0.25">
      <c r="A35" s="90" t="s">
        <v>118</v>
      </c>
      <c r="B35" s="91"/>
      <c r="C35" s="92"/>
      <c r="D35" s="93"/>
      <c r="E35" s="93">
        <f>E8+E25</f>
        <v>273.93</v>
      </c>
      <c r="F35" s="93">
        <f>F8+F25</f>
        <v>277.93</v>
      </c>
      <c r="G35" s="94">
        <f>G8+G25</f>
        <v>215.01100000000002</v>
      </c>
      <c r="H35" s="93"/>
    </row>
    <row r="36" spans="1:26" s="95" customFormat="1" ht="12" customHeight="1" x14ac:dyDescent="0.25">
      <c r="A36" s="90" t="s">
        <v>119</v>
      </c>
      <c r="B36" s="91"/>
      <c r="C36" s="92"/>
      <c r="D36" s="93"/>
      <c r="E36" s="93"/>
      <c r="F36" s="93"/>
      <c r="G36" s="94"/>
      <c r="H36" s="93"/>
    </row>
    <row r="37" spans="1:26" ht="23.25" customHeight="1" x14ac:dyDescent="0.25">
      <c r="A37" s="152" t="s">
        <v>130</v>
      </c>
      <c r="B37" s="153"/>
      <c r="C37" s="64"/>
      <c r="D37" s="66">
        <v>28.59</v>
      </c>
      <c r="E37" s="66">
        <v>9.27</v>
      </c>
      <c r="F37" s="66">
        <v>9.27</v>
      </c>
      <c r="G37" s="67">
        <f>G39</f>
        <v>1.5759000000000001</v>
      </c>
      <c r="H37" s="65">
        <f t="shared" ref="H37:H40" si="4">F37-E37-G37+D37+F37</f>
        <v>36.284099999999995</v>
      </c>
    </row>
    <row r="38" spans="1:26" ht="13.5" customHeight="1" x14ac:dyDescent="0.25">
      <c r="A38" s="86" t="s">
        <v>66</v>
      </c>
      <c r="B38" s="87"/>
      <c r="C38" s="64"/>
      <c r="D38" s="66">
        <v>28.59</v>
      </c>
      <c r="E38" s="66">
        <f>E37-E39</f>
        <v>7.6940999999999997</v>
      </c>
      <c r="F38" s="66">
        <f>F37-F39</f>
        <v>7.6940999999999997</v>
      </c>
      <c r="G38" s="67">
        <v>0</v>
      </c>
      <c r="H38" s="65">
        <f t="shared" si="4"/>
        <v>36.284100000000002</v>
      </c>
    </row>
    <row r="39" spans="1:26" ht="13.5" customHeight="1" x14ac:dyDescent="0.25">
      <c r="A39" s="77" t="s">
        <v>48</v>
      </c>
      <c r="B39" s="78"/>
      <c r="C39" s="54"/>
      <c r="D39" s="55">
        <v>0</v>
      </c>
      <c r="E39" s="55">
        <f>E37*17%</f>
        <v>1.5759000000000001</v>
      </c>
      <c r="F39" s="55">
        <f>F37*17%</f>
        <v>1.5759000000000001</v>
      </c>
      <c r="G39" s="68">
        <f>F39</f>
        <v>1.5759000000000001</v>
      </c>
      <c r="H39" s="65">
        <f t="shared" si="4"/>
        <v>0</v>
      </c>
    </row>
    <row r="40" spans="1:26" ht="13.5" customHeight="1" x14ac:dyDescent="0.25">
      <c r="A40" s="141" t="s">
        <v>131</v>
      </c>
      <c r="B40" s="142"/>
      <c r="C40" s="54"/>
      <c r="D40" s="55">
        <v>1</v>
      </c>
      <c r="E40" s="55">
        <v>1.2</v>
      </c>
      <c r="F40" s="55">
        <v>1.2</v>
      </c>
      <c r="G40" s="68">
        <v>0.2</v>
      </c>
      <c r="H40" s="65">
        <f t="shared" si="4"/>
        <v>2</v>
      </c>
    </row>
    <row r="41" spans="1:26" ht="13.5" customHeight="1" x14ac:dyDescent="0.25">
      <c r="A41" s="140" t="s">
        <v>132</v>
      </c>
      <c r="B41" s="139"/>
      <c r="C41" s="54"/>
      <c r="D41" s="55">
        <v>0</v>
      </c>
      <c r="E41" s="55">
        <v>0.2</v>
      </c>
      <c r="F41" s="55">
        <v>0.2</v>
      </c>
      <c r="G41" s="68">
        <v>0.2</v>
      </c>
      <c r="H41" s="65">
        <v>0</v>
      </c>
    </row>
    <row r="42" spans="1:26" s="96" customFormat="1" ht="14.25" customHeight="1" x14ac:dyDescent="0.25">
      <c r="A42" s="154" t="s">
        <v>120</v>
      </c>
      <c r="B42" s="155"/>
      <c r="C42" s="92"/>
      <c r="D42" s="93"/>
      <c r="E42" s="93">
        <f>E37</f>
        <v>9.27</v>
      </c>
      <c r="F42" s="93">
        <f t="shared" ref="F42:G42" si="5">F37</f>
        <v>9.27</v>
      </c>
      <c r="G42" s="93">
        <f t="shared" si="5"/>
        <v>1.5759000000000001</v>
      </c>
      <c r="H42" s="93"/>
    </row>
    <row r="43" spans="1:26" s="96" customFormat="1" ht="18" customHeight="1" x14ac:dyDescent="0.25">
      <c r="A43" s="147" t="s">
        <v>125</v>
      </c>
      <c r="B43" s="148"/>
      <c r="C43" s="92"/>
      <c r="D43" s="97"/>
      <c r="E43" s="92">
        <f>E35+E42</f>
        <v>283.2</v>
      </c>
      <c r="F43" s="92">
        <f t="shared" ref="F43:G43" si="6">F35+F42</f>
        <v>287.2</v>
      </c>
      <c r="G43" s="92">
        <f t="shared" si="6"/>
        <v>216.58690000000001</v>
      </c>
      <c r="H43" s="93"/>
    </row>
    <row r="44" spans="1:26" s="96" customFormat="1" ht="18" customHeight="1" x14ac:dyDescent="0.25">
      <c r="A44" s="147" t="s">
        <v>126</v>
      </c>
      <c r="B44" s="148"/>
      <c r="C44" s="92"/>
      <c r="D44" s="93">
        <f>D3</f>
        <v>517.11</v>
      </c>
      <c r="E44" s="92"/>
      <c r="F44" s="92"/>
      <c r="G44" s="92"/>
      <c r="H44" s="107">
        <f>F43-E43+D44+F43-G43</f>
        <v>591.72309999999993</v>
      </c>
    </row>
    <row r="45" spans="1:26" s="96" customFormat="1" ht="24" customHeight="1" x14ac:dyDescent="0.25">
      <c r="A45" s="132" t="s">
        <v>143</v>
      </c>
      <c r="B45" s="132"/>
      <c r="C45" s="98"/>
      <c r="D45" s="98"/>
      <c r="E45" s="93"/>
      <c r="F45" s="92"/>
      <c r="G45" s="92"/>
      <c r="H45" s="107">
        <f>H46+H47</f>
        <v>591.72309999999993</v>
      </c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</row>
    <row r="46" spans="1:26" s="96" customFormat="1" ht="18" customHeight="1" x14ac:dyDescent="0.25">
      <c r="A46" s="132" t="s">
        <v>123</v>
      </c>
      <c r="B46" s="133"/>
      <c r="C46" s="98"/>
      <c r="D46" s="98"/>
      <c r="E46" s="93"/>
      <c r="F46" s="92"/>
      <c r="G46" s="92"/>
      <c r="H46" s="107">
        <f>H25+H37</f>
        <v>621.17309999999998</v>
      </c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s="96" customFormat="1" ht="18" customHeight="1" x14ac:dyDescent="0.25">
      <c r="A47" s="167" t="s">
        <v>124</v>
      </c>
      <c r="B47" s="168"/>
      <c r="C47" s="98"/>
      <c r="D47" s="98"/>
      <c r="E47" s="93"/>
      <c r="F47" s="92"/>
      <c r="G47" s="92"/>
      <c r="H47" s="107">
        <f>H8</f>
        <v>-29.450000000000017</v>
      </c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25.5" customHeight="1" x14ac:dyDescent="0.25">
      <c r="A48" s="156"/>
      <c r="B48" s="157"/>
      <c r="C48" s="157"/>
      <c r="D48" s="157"/>
      <c r="E48" s="157"/>
      <c r="F48" s="157"/>
      <c r="G48" s="157"/>
      <c r="H48" s="157"/>
    </row>
    <row r="49" spans="1:13" ht="21.75" customHeight="1" x14ac:dyDescent="0.25">
      <c r="A49" s="21" t="s">
        <v>144</v>
      </c>
      <c r="D49" s="23"/>
      <c r="E49" s="23"/>
      <c r="F49" s="23"/>
      <c r="G49" s="23"/>
    </row>
    <row r="50" spans="1:13" ht="12" customHeight="1" x14ac:dyDescent="0.25">
      <c r="A50" s="151" t="s">
        <v>86</v>
      </c>
      <c r="B50" s="135"/>
      <c r="C50" s="135"/>
      <c r="D50" s="119"/>
      <c r="E50" s="31" t="s">
        <v>50</v>
      </c>
      <c r="F50" s="31" t="s">
        <v>51</v>
      </c>
      <c r="G50" s="31" t="s">
        <v>52</v>
      </c>
    </row>
    <row r="51" spans="1:13" ht="14.25" customHeight="1" x14ac:dyDescent="0.25">
      <c r="A51" s="151" t="s">
        <v>74</v>
      </c>
      <c r="B51" s="135"/>
      <c r="C51" s="135"/>
      <c r="D51" s="119"/>
      <c r="E51" s="31"/>
      <c r="F51" s="31" t="s">
        <v>74</v>
      </c>
      <c r="G51" s="73"/>
      <c r="I51" s="79"/>
      <c r="J51" s="50"/>
      <c r="K51" s="50"/>
      <c r="L51" s="50"/>
      <c r="M51" s="50"/>
    </row>
    <row r="52" spans="1:13" s="4" customFormat="1" ht="13.5" customHeight="1" x14ac:dyDescent="0.25">
      <c r="A52" s="165" t="s">
        <v>7</v>
      </c>
      <c r="B52" s="166"/>
      <c r="C52" s="166"/>
      <c r="D52" s="142"/>
      <c r="E52" s="47"/>
      <c r="F52" s="48"/>
      <c r="G52" s="49">
        <f>SUM(G51:G51)</f>
        <v>0</v>
      </c>
    </row>
    <row r="53" spans="1:13" s="4" customFormat="1" ht="13.5" customHeight="1" x14ac:dyDescent="0.25">
      <c r="A53" s="80"/>
      <c r="B53" s="81"/>
      <c r="C53" s="81"/>
      <c r="D53" s="81"/>
      <c r="E53" s="82"/>
      <c r="F53" s="83"/>
      <c r="G53" s="84"/>
    </row>
    <row r="54" spans="1:13" s="4" customFormat="1" ht="13.5" customHeight="1" x14ac:dyDescent="0.25">
      <c r="A54" s="80"/>
      <c r="B54" s="81"/>
      <c r="C54" s="81"/>
      <c r="D54" s="81"/>
      <c r="E54" s="82"/>
      <c r="F54" s="83"/>
      <c r="G54" s="84"/>
    </row>
    <row r="55" spans="1:13" s="4" customFormat="1" ht="13.5" customHeight="1" x14ac:dyDescent="0.25">
      <c r="A55" s="80"/>
      <c r="B55" s="81"/>
      <c r="C55" s="81"/>
      <c r="D55" s="81"/>
      <c r="E55" s="82"/>
      <c r="F55" s="83"/>
      <c r="G55" s="84"/>
    </row>
    <row r="56" spans="1:13" s="4" customFormat="1" ht="13.5" customHeight="1" x14ac:dyDescent="0.25">
      <c r="A56" s="80"/>
      <c r="B56" s="81"/>
      <c r="C56" s="81"/>
      <c r="D56" s="81"/>
      <c r="E56" s="82"/>
      <c r="F56" s="83"/>
      <c r="G56" s="84"/>
    </row>
    <row r="57" spans="1:13" x14ac:dyDescent="0.25">
      <c r="A57" s="21" t="s">
        <v>42</v>
      </c>
      <c r="D57" s="23"/>
      <c r="E57" s="23"/>
      <c r="F57" s="23"/>
      <c r="G57" s="23"/>
    </row>
    <row r="58" spans="1:13" x14ac:dyDescent="0.25">
      <c r="A58" s="21" t="s">
        <v>43</v>
      </c>
      <c r="D58" s="23"/>
      <c r="E58" s="23"/>
      <c r="F58" s="23"/>
      <c r="G58" s="23"/>
    </row>
    <row r="59" spans="1:13" ht="23.25" customHeight="1" x14ac:dyDescent="0.25">
      <c r="A59" s="151" t="s">
        <v>54</v>
      </c>
      <c r="B59" s="135"/>
      <c r="C59" s="135"/>
      <c r="D59" s="135"/>
      <c r="E59" s="119"/>
      <c r="F59" s="33" t="s">
        <v>51</v>
      </c>
      <c r="G59" s="32" t="s">
        <v>53</v>
      </c>
    </row>
    <row r="60" spans="1:13" x14ac:dyDescent="0.25">
      <c r="A60" s="151" t="s">
        <v>74</v>
      </c>
      <c r="B60" s="135"/>
      <c r="C60" s="135"/>
      <c r="D60" s="135"/>
      <c r="E60" s="119"/>
      <c r="F60" s="31"/>
      <c r="G60" s="31">
        <v>0</v>
      </c>
    </row>
    <row r="61" spans="1:13" x14ac:dyDescent="0.25">
      <c r="A61" s="23"/>
      <c r="D61" s="23"/>
      <c r="E61" s="23"/>
      <c r="F61" s="23"/>
      <c r="G61" s="23"/>
    </row>
    <row r="62" spans="1:13" s="4" customFormat="1" x14ac:dyDescent="0.25">
      <c r="A62" s="21" t="s">
        <v>68</v>
      </c>
      <c r="B62" s="44"/>
      <c r="C62" s="45"/>
      <c r="D62" s="21"/>
      <c r="E62" s="21"/>
      <c r="F62" s="21"/>
      <c r="G62" s="21"/>
    </row>
    <row r="63" spans="1:13" x14ac:dyDescent="0.25">
      <c r="A63" s="161" t="s">
        <v>69</v>
      </c>
      <c r="B63" s="139"/>
      <c r="C63" s="162" t="s">
        <v>70</v>
      </c>
      <c r="D63" s="139"/>
      <c r="E63" s="31" t="s">
        <v>71</v>
      </c>
      <c r="F63" s="31" t="s">
        <v>72</v>
      </c>
      <c r="G63" s="31" t="s">
        <v>73</v>
      </c>
    </row>
    <row r="64" spans="1:13" x14ac:dyDescent="0.25">
      <c r="A64" s="161" t="s">
        <v>113</v>
      </c>
      <c r="B64" s="139"/>
      <c r="C64" s="163" t="s">
        <v>74</v>
      </c>
      <c r="D64" s="164"/>
      <c r="E64" s="110">
        <v>4</v>
      </c>
      <c r="F64" s="110" t="s">
        <v>74</v>
      </c>
      <c r="G64" s="110" t="s">
        <v>74</v>
      </c>
    </row>
    <row r="65" spans="1:11" x14ac:dyDescent="0.25">
      <c r="A65" s="23"/>
      <c r="D65" s="23"/>
      <c r="E65" s="23"/>
      <c r="F65" s="23"/>
      <c r="G65" s="23"/>
      <c r="K65" t="s">
        <v>116</v>
      </c>
    </row>
    <row r="67" spans="1:11" x14ac:dyDescent="0.25">
      <c r="A67" s="21" t="s">
        <v>105</v>
      </c>
      <c r="E67" s="34"/>
      <c r="F67" s="74"/>
      <c r="G67" s="34"/>
    </row>
    <row r="68" spans="1:11" x14ac:dyDescent="0.25">
      <c r="A68" s="21" t="s">
        <v>145</v>
      </c>
      <c r="B68" s="75"/>
      <c r="C68" s="76"/>
      <c r="D68" s="21"/>
      <c r="E68" s="34"/>
      <c r="F68" s="74"/>
      <c r="G68" s="34"/>
    </row>
    <row r="69" spans="1:11" ht="41.25" customHeight="1" x14ac:dyDescent="0.25">
      <c r="A69" s="158" t="s">
        <v>129</v>
      </c>
      <c r="B69" s="159"/>
      <c r="C69" s="159"/>
      <c r="D69" s="159"/>
      <c r="E69" s="159"/>
      <c r="F69" s="159"/>
      <c r="G69" s="159"/>
      <c r="H69" s="160"/>
    </row>
    <row r="72" spans="1:11" x14ac:dyDescent="0.25">
      <c r="A72" s="4" t="s">
        <v>75</v>
      </c>
      <c r="B72" s="44"/>
      <c r="C72" s="45"/>
      <c r="D72" s="4"/>
      <c r="E72" s="4" t="s">
        <v>76</v>
      </c>
      <c r="F72" s="4"/>
    </row>
    <row r="73" spans="1:11" x14ac:dyDescent="0.25">
      <c r="A73" s="4" t="s">
        <v>77</v>
      </c>
      <c r="B73" s="44"/>
      <c r="C73" s="45"/>
      <c r="D73" s="4"/>
      <c r="E73" s="4"/>
      <c r="F73" s="4"/>
    </row>
    <row r="74" spans="1:11" x14ac:dyDescent="0.25">
      <c r="A74" s="4" t="s">
        <v>106</v>
      </c>
      <c r="B74" s="44"/>
      <c r="C74" s="45"/>
      <c r="D74" s="4"/>
      <c r="E74" s="4"/>
      <c r="F74" s="4"/>
    </row>
    <row r="76" spans="1:11" x14ac:dyDescent="0.25">
      <c r="A76" s="23" t="s">
        <v>78</v>
      </c>
      <c r="B76" s="85"/>
    </row>
    <row r="77" spans="1:11" x14ac:dyDescent="0.25">
      <c r="A77" s="23" t="s">
        <v>79</v>
      </c>
      <c r="B77" s="85"/>
      <c r="C77" s="43" t="s">
        <v>24</v>
      </c>
    </row>
    <row r="78" spans="1:11" x14ac:dyDescent="0.25">
      <c r="A78" s="23" t="s">
        <v>80</v>
      </c>
      <c r="B78" s="85"/>
      <c r="C78" s="43" t="s">
        <v>81</v>
      </c>
    </row>
    <row r="79" spans="1:11" x14ac:dyDescent="0.25">
      <c r="A79" s="23" t="s">
        <v>82</v>
      </c>
      <c r="B79" s="85"/>
      <c r="C79" s="43" t="s">
        <v>83</v>
      </c>
    </row>
  </sheetData>
  <mergeCells count="42">
    <mergeCell ref="A50:D50"/>
    <mergeCell ref="A37:B37"/>
    <mergeCell ref="A42:B42"/>
    <mergeCell ref="A48:H48"/>
    <mergeCell ref="A69:H69"/>
    <mergeCell ref="A51:D51"/>
    <mergeCell ref="A64:B64"/>
    <mergeCell ref="C63:D63"/>
    <mergeCell ref="C64:D64"/>
    <mergeCell ref="A63:B63"/>
    <mergeCell ref="A52:D52"/>
    <mergeCell ref="A59:E59"/>
    <mergeCell ref="A60:E60"/>
    <mergeCell ref="A47:B47"/>
    <mergeCell ref="A44:B44"/>
    <mergeCell ref="A45:B45"/>
    <mergeCell ref="A3:B3"/>
    <mergeCell ref="A4:B4"/>
    <mergeCell ref="A5:B5"/>
    <mergeCell ref="A6:H6"/>
    <mergeCell ref="A43:B43"/>
    <mergeCell ref="A7:B7"/>
    <mergeCell ref="A8:B8"/>
    <mergeCell ref="A10:B10"/>
    <mergeCell ref="A23:B23"/>
    <mergeCell ref="A14:B14"/>
    <mergeCell ref="A15:B15"/>
    <mergeCell ref="A11:H11"/>
    <mergeCell ref="A12:B12"/>
    <mergeCell ref="A29:B29"/>
    <mergeCell ref="A31:B31"/>
    <mergeCell ref="A32:B32"/>
    <mergeCell ref="A46:B46"/>
    <mergeCell ref="A17:B17"/>
    <mergeCell ref="A18:B18"/>
    <mergeCell ref="A20:B20"/>
    <mergeCell ref="A25:B25"/>
    <mergeCell ref="A27:B27"/>
    <mergeCell ref="A41:B41"/>
    <mergeCell ref="A40:B40"/>
    <mergeCell ref="A33:B33"/>
    <mergeCell ref="A34:B3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2019-02-26T06:38:22Z</cp:lastPrinted>
  <dcterms:created xsi:type="dcterms:W3CDTF">2013-02-18T04:38:06Z</dcterms:created>
  <dcterms:modified xsi:type="dcterms:W3CDTF">2019-03-04T04:28:58Z</dcterms:modified>
</cp:coreProperties>
</file>