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Фин.отчеты\2019 г. отчеты\УК-1 - за 2019г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G20" i="8" l="1"/>
  <c r="G19" i="8"/>
  <c r="G12" i="8"/>
  <c r="G15" i="8"/>
  <c r="F21" i="8"/>
  <c r="G21" i="8"/>
  <c r="G8" i="8"/>
  <c r="F8" i="8"/>
  <c r="E21" i="8"/>
  <c r="E8" i="8"/>
  <c r="H8" i="8"/>
  <c r="F27" i="8"/>
  <c r="E27" i="8"/>
  <c r="G27" i="8"/>
  <c r="H27" i="8"/>
  <c r="F29" i="8"/>
  <c r="E29" i="8"/>
  <c r="G31" i="8"/>
  <c r="G32" i="8"/>
  <c r="G33" i="8"/>
  <c r="G34" i="8"/>
  <c r="G29" i="8"/>
  <c r="H29" i="8"/>
  <c r="H48" i="8"/>
  <c r="G39" i="8"/>
  <c r="G37" i="8"/>
  <c r="E37" i="8"/>
  <c r="H37" i="8"/>
  <c r="F26" i="8"/>
  <c r="E26" i="8"/>
  <c r="G56" i="8"/>
  <c r="G26" i="8"/>
  <c r="H26" i="8"/>
  <c r="H40" i="8"/>
  <c r="H42" i="8"/>
  <c r="H47" i="8"/>
  <c r="D4" i="8"/>
  <c r="D45" i="8"/>
  <c r="H39" i="8"/>
  <c r="E38" i="8"/>
  <c r="F38" i="8"/>
  <c r="H38" i="8"/>
  <c r="H34" i="8"/>
  <c r="H33" i="8"/>
  <c r="H32" i="8"/>
  <c r="H31" i="8"/>
  <c r="G25" i="8"/>
  <c r="H25" i="8"/>
  <c r="H46" i="8"/>
  <c r="G10" i="8"/>
  <c r="C27" i="8"/>
  <c r="C26" i="8"/>
  <c r="C23" i="8"/>
  <c r="C22" i="8"/>
  <c r="C20" i="8"/>
  <c r="C19" i="8"/>
  <c r="C17" i="8"/>
  <c r="C16" i="8"/>
  <c r="C14" i="8"/>
  <c r="C8" i="8"/>
  <c r="G23" i="8"/>
  <c r="G22" i="8"/>
  <c r="G17" i="8"/>
  <c r="G16" i="8"/>
  <c r="G14" i="8"/>
  <c r="G13" i="8"/>
  <c r="F23" i="8"/>
  <c r="E23" i="8"/>
  <c r="F22" i="8"/>
  <c r="E22" i="8"/>
  <c r="F20" i="8"/>
  <c r="E20" i="8"/>
  <c r="F19" i="8"/>
  <c r="E19" i="8"/>
  <c r="F17" i="8"/>
  <c r="E17" i="8"/>
  <c r="F16" i="8"/>
  <c r="E16" i="8"/>
  <c r="F10" i="8"/>
  <c r="E10" i="8"/>
  <c r="F9" i="8"/>
  <c r="E9" i="8"/>
  <c r="F14" i="8"/>
  <c r="F13" i="8"/>
  <c r="E14" i="8"/>
  <c r="H12" i="8"/>
  <c r="E13" i="8"/>
  <c r="D14" i="8"/>
  <c r="D13" i="8"/>
  <c r="H13" i="8"/>
  <c r="H14" i="8"/>
  <c r="H15" i="8"/>
  <c r="D17" i="8"/>
  <c r="D16" i="8"/>
  <c r="H16" i="8"/>
  <c r="H17" i="8"/>
  <c r="H18" i="8"/>
  <c r="D20" i="8"/>
  <c r="D19" i="8"/>
  <c r="H19" i="8"/>
  <c r="H20" i="8"/>
  <c r="H21" i="8"/>
  <c r="D23" i="8"/>
  <c r="D22" i="8"/>
  <c r="H22" i="8"/>
  <c r="H23" i="8"/>
  <c r="D10" i="8"/>
  <c r="D9" i="8"/>
  <c r="C10" i="8"/>
  <c r="G35" i="8"/>
  <c r="G44" i="8"/>
  <c r="F35" i="8"/>
  <c r="F44" i="8"/>
  <c r="E35" i="8"/>
  <c r="E44" i="8"/>
  <c r="G9" i="8"/>
  <c r="H45" i="8"/>
  <c r="H10" i="8"/>
  <c r="H9" i="8"/>
  <c r="C13" i="8"/>
  <c r="C9" i="8"/>
</calcChain>
</file>

<file path=xl/sharedStrings.xml><?xml version="1.0" encoding="utf-8"?>
<sst xmlns="http://schemas.openxmlformats.org/spreadsheetml/2006/main" count="176" uniqueCount="150">
  <si>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</si>
  <si>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</si>
  <si>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</si>
  <si>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</si>
  <si>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</si>
  <si>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</si>
  <si>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</si>
  <si>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</si>
  <si>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</si>
  <si>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</si>
  <si>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</si>
  <si>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</si>
  <si>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</si>
  <si>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</si>
  <si>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</si>
  <si>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</si>
  <si>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</si>
  <si>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</si>
  <si>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</si>
  <si>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</si>
  <si>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</si>
  <si>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</si>
  <si>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</si>
  <si>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</si>
  <si>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</si>
  <si>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</si>
  <si>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</si>
  <si>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</si>
  <si>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</si>
  <si>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</si>
  <si>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</si>
  <si>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</si>
  <si>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</si>
  <si>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</si>
  <si>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</si>
  <si>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</si>
  <si>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</si>
  <si>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</si>
  <si>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</si>
  <si>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</si>
  <si>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</si>
  <si>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</si>
  <si>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</si>
  <si>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2.Текущий ремонт, всего:</t>
  </si>
  <si>
    <t>3. Перечень работ, выполненных по статье " текущий ремонт"  в 2013 году.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</si>
  <si>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</si>
  <si>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</si>
  <si>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</si>
  <si>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</si>
  <si>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</si>
  <si>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</si>
  <si>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>в т.ч. услуги по управлению, налоги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</si>
  <si>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</si>
  <si>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</si>
  <si>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</si>
  <si>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</si>
  <si>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</si>
  <si>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</si>
  <si>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</si>
  <si>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</si>
  <si>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</si>
  <si>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</si>
  <si>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</si>
  <si>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</si>
  <si>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</si>
  <si>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</si>
  <si>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</si>
  <si>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</si>
  <si>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</si>
  <si>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</si>
  <si>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</si>
  <si>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</si>
  <si>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</si>
  <si>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</si>
  <si>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</si>
  <si>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</si>
  <si>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</si>
  <si>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</si>
  <si>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ИСП.</t>
  </si>
  <si>
    <t>Произв. отдел - 222-03-88</t>
  </si>
  <si>
    <t>Санитар. отдел -222- 21- 60</t>
  </si>
  <si>
    <t xml:space="preserve"> </t>
  </si>
  <si>
    <t>uklr2006@mail.ru</t>
  </si>
  <si>
    <t>5  этажей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</si>
  <si>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</si>
  <si>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</si>
  <si>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</si>
  <si>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</si>
  <si>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</si>
  <si>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</si>
  <si>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</si>
  <si>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</si>
  <si>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</si>
  <si>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</si>
  <si>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</si>
  <si>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</si>
  <si>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</si>
  <si>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</si>
  <si>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Часть 4</t>
  </si>
  <si>
    <t>1.Сведения об Управляющей компании Ленинского района -1</t>
  </si>
  <si>
    <t>от 30 июля 2007 г. серия 25 № 002827459</t>
  </si>
  <si>
    <t>226-03-43</t>
  </si>
  <si>
    <t>ООО " Ярд"</t>
  </si>
  <si>
    <t>6  подъездов</t>
  </si>
  <si>
    <t>Расшифровка статьи "Содержание жилья" по видам работ</t>
  </si>
  <si>
    <t>Ленинского района - 1"</t>
  </si>
  <si>
    <t>ООО " Комфорт"</t>
  </si>
  <si>
    <t>ул. Тунгусская,8</t>
  </si>
  <si>
    <t>итого по дому:</t>
  </si>
  <si>
    <t>прочие работы и услуги</t>
  </si>
  <si>
    <t>1. Текущий ремонт коммуникаций, проходящих через нежилые помещения</t>
  </si>
  <si>
    <t>сумма, т.р.</t>
  </si>
  <si>
    <t>исполнитель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</si>
  <si>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</si>
  <si>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</si>
  <si>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</si>
  <si>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</si>
  <si>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 xml:space="preserve">2.Телекоммуникационные услуги(ОктопусНет), в т.ч. </t>
  </si>
  <si>
    <t>3. Ростелеком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</si>
  <si>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</si>
  <si>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</si>
  <si>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</si>
  <si>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</si>
  <si>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</si>
  <si>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</si>
  <si>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>№ 11  по ул. Суханова</t>
  </si>
  <si>
    <t>всего: 299,4кв.м</t>
  </si>
  <si>
    <t xml:space="preserve">                       Отчет ООО "Управляющей компании Ленинского района - 1"  за 2019 г.</t>
  </si>
  <si>
    <t>ООО "Восток Мегаполис"</t>
  </si>
  <si>
    <t>137 чел.</t>
  </si>
  <si>
    <t>1.Отчет об исполнении договора управления за 2019 г.(тыс.р.)</t>
  </si>
  <si>
    <t>переходящие остатки д/ср-в на начало 01.01. 2019 г.</t>
  </si>
  <si>
    <t xml:space="preserve"> начисления и фактическое поступление средств по статьям затрат за 2019 г.(тыс.р.)</t>
  </si>
  <si>
    <t>переходящие остатки д/ср-в на конец  2019 г.</t>
  </si>
  <si>
    <t>Перечень работ, выполненных по статье текущий ремонт в 2019 году.</t>
  </si>
  <si>
    <t xml:space="preserve">Суханова 11 </t>
  </si>
  <si>
    <t>План по статье "текущий ремонт" на 2020 год.</t>
  </si>
  <si>
    <t>А.А. Тяптин</t>
  </si>
  <si>
    <t>Экономич. отдел - 220 -50- 87</t>
  </si>
  <si>
    <t xml:space="preserve">Частичный ремонт мягкой кровли </t>
  </si>
  <si>
    <t>11.19г</t>
  </si>
  <si>
    <t>76 м2</t>
  </si>
  <si>
    <t>Позитив Плюс</t>
  </si>
  <si>
    <t>Предложение Управляющей компании: монтаж  бойлера. При недостоточном количестве средств на счету дома, выполнение работ возможно за счет дополнительного сбора средств на основании общего собрания собственников.</t>
  </si>
  <si>
    <r>
      <t>ИСХ</t>
    </r>
    <r>
      <rPr>
        <b/>
        <u/>
        <sz val="9"/>
        <color theme="1"/>
        <rFont val="Calibri"/>
        <family val="2"/>
        <charset val="204"/>
        <scheme val="minor"/>
      </rPr>
      <t xml:space="preserve">    №      45/02    от     21.02.2020 г.                    </t>
    </r>
  </si>
  <si>
    <t>Тяптин Андрей Александрович</t>
  </si>
  <si>
    <t xml:space="preserve">                    ООО "Управляющая компания Ленинского района"</t>
  </si>
  <si>
    <t>Количество проживающих</t>
  </si>
  <si>
    <t>Договор Управления</t>
  </si>
  <si>
    <t xml:space="preserve">                                                                      01  августа 2010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</si>
</sst>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9" xfId="1" applyNumberFormat="1" applyFont="1" applyFill="1" applyBorder="1" applyAlignment="1">
      <alignment horizontal="center"/>
    </xf>
    <xf numFmtId="0" fontId="10" fillId="0" borderId="9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16" fillId="0" borderId="0" xfId="0" applyFont="1"/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8" xfId="1" applyNumberFormat="1" applyFont="1" applyFill="1" applyBorder="1" applyAlignment="1">
      <alignment horizontal="center"/>
    </xf>
    <xf numFmtId="0" fontId="10" fillId="0" borderId="8" xfId="1" applyFont="1" applyFill="1" applyBorder="1" applyAlignment="1"/>
    <xf numFmtId="49" fontId="10" fillId="0" borderId="5" xfId="1" applyNumberFormat="1" applyFont="1" applyFill="1" applyBorder="1" applyAlignment="1">
      <alignment horizontal="center"/>
    </xf>
    <xf numFmtId="0" fontId="10" fillId="0" borderId="5" xfId="1" applyFont="1" applyFill="1" applyBorder="1" applyAlignment="1"/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1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0" fillId="0" borderId="0" xfId="0" applyFont="1" applyAlignment="1">
      <alignment wrapText="1"/>
    </xf>
    <xf numFmtId="0" fontId="9" fillId="0" borderId="2" xfId="0" applyFont="1" applyFill="1" applyBorder="1" applyAlignment="1"/>
    <xf numFmtId="0" fontId="4" fillId="0" borderId="7" xfId="0" applyFont="1" applyBorder="1" applyAlignment="1"/>
    <xf numFmtId="2" fontId="3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left"/>
    </xf>
    <xf numFmtId="2" fontId="3" fillId="0" borderId="7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center" wrapText="1"/>
    </xf>
    <xf numFmtId="2" fontId="3" fillId="0" borderId="2" xfId="0" applyNumberFormat="1" applyFont="1" applyBorder="1"/>
    <xf numFmtId="2" fontId="3" fillId="0" borderId="7" xfId="0" applyNumberFormat="1" applyFont="1" applyBorder="1"/>
    <xf numFmtId="2" fontId="3" fillId="0" borderId="2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left"/>
    </xf>
    <xf numFmtId="2" fontId="3" fillId="0" borderId="2" xfId="0" applyNumberFormat="1" applyFont="1" applyBorder="1" applyAlignment="1">
      <alignment horizontal="center" wrapText="1"/>
    </xf>
    <xf numFmtId="2" fontId="3" fillId="0" borderId="8" xfId="0" applyNumberFormat="1" applyFont="1" applyBorder="1" applyAlignment="1">
      <alignment horizontal="center"/>
    </xf>
    <xf numFmtId="2" fontId="4" fillId="0" borderId="0" xfId="0" applyNumberFormat="1" applyFont="1" applyBorder="1" applyAlignment="1"/>
    <xf numFmtId="2" fontId="12" fillId="0" borderId="0" xfId="0" applyNumberFormat="1" applyFont="1"/>
    <xf numFmtId="2" fontId="3" fillId="0" borderId="0" xfId="0" applyNumberFormat="1" applyFont="1" applyAlignment="1">
      <alignment horizontal="center"/>
    </xf>
    <xf numFmtId="2" fontId="6" fillId="0" borderId="0" xfId="0" applyNumberFormat="1" applyFont="1"/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0" fillId="0" borderId="1" xfId="0" applyNumberFormat="1" applyBorder="1"/>
    <xf numFmtId="2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7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7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7" xfId="2" applyNumberFormat="1" applyFont="1" applyFill="1" applyBorder="1" applyAlignment="1" applyProtection="1">
      <alignment horizontal="center"/>
    </xf>
    <xf numFmtId="2" fontId="9" fillId="0" borderId="2" xfId="0" applyNumberFormat="1" applyFont="1" applyBorder="1" applyAlignment="1">
      <alignment wrapText="1"/>
    </xf>
    <xf numFmtId="2" fontId="0" fillId="0" borderId="7" xfId="0" applyNumberForma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/>
    <xf numFmtId="2" fontId="3" fillId="0" borderId="4" xfId="0" applyNumberFormat="1" applyFont="1" applyBorder="1" applyAlignment="1">
      <alignment wrapText="1"/>
    </xf>
    <xf numFmtId="2" fontId="0" fillId="0" borderId="10" xfId="0" applyNumberForma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2" fontId="3" fillId="0" borderId="7" xfId="0" applyNumberFormat="1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2" fontId="9" fillId="0" borderId="10" xfId="0" applyNumberFormat="1" applyFont="1" applyBorder="1" applyAlignment="1">
      <alignment wrapText="1"/>
    </xf>
    <xf numFmtId="2" fontId="3" fillId="0" borderId="2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9" fillId="0" borderId="2" xfId="0" applyNumberFormat="1" applyFont="1" applyFill="1" applyBorder="1" applyAlignment="1"/>
    <xf numFmtId="2" fontId="0" fillId="0" borderId="7" xfId="0" applyNumberFormat="1" applyBorder="1" applyAlignment="1"/>
    <xf numFmtId="2" fontId="9" fillId="0" borderId="7" xfId="0" applyNumberFormat="1" applyFont="1" applyBorder="1" applyAlignment="1">
      <alignment wrapText="1"/>
    </xf>
    <xf numFmtId="2" fontId="9" fillId="0" borderId="2" xfId="0" applyNumberFormat="1" applyFont="1" applyBorder="1" applyAlignment="1"/>
    <xf numFmtId="2" fontId="9" fillId="0" borderId="7" xfId="0" applyNumberFormat="1" applyFont="1" applyBorder="1" applyAlignment="1"/>
    <xf numFmtId="2" fontId="9" fillId="0" borderId="2" xfId="0" applyNumberFormat="1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2" fontId="0" fillId="0" borderId="7" xfId="0" applyNumberFormat="1" applyBorder="1" applyAlignment="1">
      <alignment horizontal="left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2" fontId="3" fillId="0" borderId="10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6" fillId="0" borderId="2" xfId="0" applyNumberFormat="1" applyFont="1" applyBorder="1" applyAlignment="1"/>
    <xf numFmtId="2" fontId="0" fillId="0" borderId="6" xfId="0" applyNumberFormat="1" applyBorder="1" applyAlignment="1"/>
    <xf numFmtId="0" fontId="0" fillId="0" borderId="6" xfId="0" applyBorder="1" applyAlignment="1">
      <alignment horizontal="center"/>
    </xf>
    <xf numFmtId="0" fontId="6" fillId="0" borderId="2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2" fontId="6" fillId="0" borderId="2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2" fillId="0" borderId="12" xfId="0" applyNumberFormat="1" applyFont="1" applyBorder="1" applyAlignment="1">
      <alignment horizontal="center" wrapText="1"/>
    </xf>
    <xf numFmtId="2" fontId="12" fillId="0" borderId="12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left" wrapText="1"/>
    </xf>
    <xf numFmtId="2" fontId="3" fillId="0" borderId="7" xfId="0" applyNumberFormat="1" applyFont="1" applyBorder="1" applyAlignment="1">
      <alignment horizontal="left" wrapText="1"/>
    </xf>
    <xf numFmtId="0" fontId="9" fillId="0" borderId="2" xfId="0" applyFont="1" applyFill="1" applyBorder="1" applyAlignment="1"/>
    <xf numFmtId="0" fontId="4" fillId="0" borderId="7" xfId="0" applyFont="1" applyBorder="1" applyAlignment="1"/>
    <xf numFmtId="2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9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10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20" workbookViewId="0">
      <selection sqref="A1:D47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127</v>
      </c>
      <c r="C1" s="1"/>
    </row>
    <row r="2" spans="1:4" ht="15" customHeight="1" x14ac:dyDescent="0.25">
      <c r="A2" s="2" t="s">
        <v>48</v>
      </c>
      <c r="C2" s="4"/>
    </row>
    <row r="3" spans="1:4" ht="15.75" x14ac:dyDescent="0.25">
      <c r="B3" s="4" t="s">
        <v>11</v>
      </c>
      <c r="C3" s="23" t="s">
        <v>125</v>
      </c>
    </row>
    <row r="4" spans="1:4" ht="14.25" customHeight="1" x14ac:dyDescent="0.25">
      <c r="A4" s="21" t="s">
        <v>144</v>
      </c>
      <c r="C4" s="4"/>
    </row>
    <row r="5" spans="1:4" ht="15" customHeight="1" x14ac:dyDescent="0.25">
      <c r="A5" s="4" t="s">
        <v>9</v>
      </c>
      <c r="C5" s="4"/>
    </row>
    <row r="6" spans="1:4" s="22" customFormat="1" ht="12.75" customHeight="1" x14ac:dyDescent="0.25">
      <c r="A6" s="4" t="s">
        <v>99</v>
      </c>
      <c r="C6" s="20"/>
    </row>
    <row r="7" spans="1:4" s="22" customFormat="1" ht="12.75" customHeight="1" x14ac:dyDescent="0.2">
      <c r="A7" s="20"/>
      <c r="C7" s="20"/>
    </row>
    <row r="8" spans="1:4" s="3" customFormat="1" ht="15" customHeight="1" x14ac:dyDescent="0.25">
      <c r="A8" s="12" t="s">
        <v>0</v>
      </c>
      <c r="B8" s="13" t="s">
        <v>10</v>
      </c>
      <c r="C8" s="26" t="s">
        <v>146</v>
      </c>
      <c r="D8" s="146"/>
    </row>
    <row r="9" spans="1:4" s="3" customFormat="1" ht="12" customHeight="1" x14ac:dyDescent="0.25">
      <c r="A9" s="12" t="s">
        <v>1</v>
      </c>
      <c r="B9" s="13" t="s">
        <v>12</v>
      </c>
      <c r="C9" s="94" t="s">
        <v>145</v>
      </c>
      <c r="D9" s="95"/>
    </row>
    <row r="10" spans="1:4" s="3" customFormat="1" ht="24" customHeight="1" x14ac:dyDescent="0.25">
      <c r="A10" s="12" t="s">
        <v>2</v>
      </c>
      <c r="B10" s="14" t="s">
        <v>13</v>
      </c>
      <c r="C10" s="88" t="s">
        <v>100</v>
      </c>
      <c r="D10" s="89"/>
    </row>
    <row r="11" spans="1:4" s="3" customFormat="1" ht="15" customHeight="1" x14ac:dyDescent="0.25">
      <c r="A11" s="12" t="s">
        <v>3</v>
      </c>
      <c r="B11" s="13" t="s">
        <v>14</v>
      </c>
      <c r="C11" s="94" t="s">
        <v>15</v>
      </c>
      <c r="D11" s="95"/>
    </row>
    <row r="12" spans="1:4" s="3" customFormat="1" ht="15" customHeight="1" x14ac:dyDescent="0.25">
      <c r="A12" s="49" t="s">
        <v>4</v>
      </c>
      <c r="B12" s="50" t="s">
        <v>84</v>
      </c>
      <c r="C12" s="147" t="s">
        <v>85</v>
      </c>
      <c r="D12" s="147" t="s">
        <v>86</v>
      </c>
    </row>
    <row r="13" spans="1:4" s="3" customFormat="1" ht="15" customHeight="1" x14ac:dyDescent="0.25">
      <c r="A13" s="51"/>
      <c r="B13" s="52"/>
      <c r="C13" s="147" t="s">
        <v>87</v>
      </c>
      <c r="D13" s="147" t="s">
        <v>88</v>
      </c>
    </row>
    <row r="14" spans="1:4" s="3" customFormat="1" ht="15" customHeight="1" x14ac:dyDescent="0.25">
      <c r="A14" s="51"/>
      <c r="B14" s="52"/>
      <c r="C14" s="147" t="s">
        <v>89</v>
      </c>
      <c r="D14" s="147" t="s">
        <v>90</v>
      </c>
    </row>
    <row r="15" spans="1:4" s="3" customFormat="1" ht="15" customHeight="1" x14ac:dyDescent="0.25">
      <c r="A15" s="51"/>
      <c r="B15" s="52"/>
      <c r="C15" s="147" t="s">
        <v>91</v>
      </c>
      <c r="D15" s="147" t="s">
        <v>93</v>
      </c>
    </row>
    <row r="16" spans="1:4" s="3" customFormat="1" ht="15" customHeight="1" x14ac:dyDescent="0.25">
      <c r="A16" s="51"/>
      <c r="B16" s="52"/>
      <c r="C16" s="147" t="s">
        <v>92</v>
      </c>
      <c r="D16" s="147" t="s">
        <v>86</v>
      </c>
    </row>
    <row r="17" spans="1:5" s="3" customFormat="1" ht="15" customHeight="1" x14ac:dyDescent="0.25">
      <c r="A17" s="51"/>
      <c r="B17" s="52"/>
      <c r="C17" s="147" t="s">
        <v>94</v>
      </c>
      <c r="D17" s="147" t="s">
        <v>95</v>
      </c>
    </row>
    <row r="18" spans="1:5" s="3" customFormat="1" ht="15" customHeight="1" x14ac:dyDescent="0.25">
      <c r="A18" s="53"/>
      <c r="B18" s="54"/>
      <c r="C18" s="147" t="s">
        <v>96</v>
      </c>
      <c r="D18" s="147" t="s">
        <v>97</v>
      </c>
    </row>
    <row r="19" spans="1:5" s="3" customFormat="1" ht="14.25" customHeight="1" x14ac:dyDescent="0.25">
      <c r="A19" s="12" t="s">
        <v>5</v>
      </c>
      <c r="B19" s="13" t="s">
        <v>16</v>
      </c>
      <c r="C19" s="96" t="s">
        <v>82</v>
      </c>
      <c r="D19" s="97"/>
    </row>
    <row r="20" spans="1:5" s="3" customFormat="1" x14ac:dyDescent="0.25">
      <c r="A20" s="12" t="s">
        <v>6</v>
      </c>
      <c r="B20" s="13" t="s">
        <v>17</v>
      </c>
      <c r="C20" s="98" t="s">
        <v>52</v>
      </c>
      <c r="D20" s="99"/>
    </row>
    <row r="21" spans="1:5" s="3" customFormat="1" ht="16.5" customHeight="1" x14ac:dyDescent="0.25">
      <c r="A21" s="12" t="s">
        <v>7</v>
      </c>
      <c r="B21" s="13" t="s">
        <v>18</v>
      </c>
      <c r="C21" s="88" t="s">
        <v>19</v>
      </c>
      <c r="D21" s="89"/>
    </row>
    <row r="22" spans="1:5" s="3" customFormat="1" ht="16.5" customHeight="1" x14ac:dyDescent="0.25">
      <c r="A22" s="24"/>
      <c r="B22" s="25"/>
      <c r="C22" s="24"/>
      <c r="D22" s="24"/>
    </row>
    <row r="23" spans="1:5" s="5" customFormat="1" ht="15.75" customHeight="1" x14ac:dyDescent="0.25">
      <c r="A23" s="8" t="s">
        <v>20</v>
      </c>
      <c r="B23" s="16"/>
      <c r="C23" s="16"/>
      <c r="D23" s="16"/>
    </row>
    <row r="24" spans="1:5" s="5" customFormat="1" ht="15.75" customHeight="1" x14ac:dyDescent="0.25">
      <c r="A24" s="15"/>
      <c r="B24" s="16"/>
      <c r="C24" s="16"/>
      <c r="D24" s="16"/>
    </row>
    <row r="25" spans="1:5" ht="21.75" customHeight="1" x14ac:dyDescent="0.25">
      <c r="A25" s="6"/>
      <c r="B25" s="17" t="s">
        <v>21</v>
      </c>
      <c r="C25" s="7" t="s">
        <v>22</v>
      </c>
      <c r="D25" s="9" t="s">
        <v>23</v>
      </c>
    </row>
    <row r="26" spans="1:5" s="5" customFormat="1" ht="28.5" customHeight="1" x14ac:dyDescent="0.25">
      <c r="A26" s="90" t="s">
        <v>26</v>
      </c>
      <c r="B26" s="91"/>
      <c r="C26" s="91"/>
      <c r="D26" s="92"/>
    </row>
    <row r="27" spans="1:5" s="5" customFormat="1" ht="15" customHeight="1" x14ac:dyDescent="0.25">
      <c r="A27" s="28"/>
      <c r="B27" s="29"/>
      <c r="C27" s="29"/>
      <c r="D27" s="30"/>
    </row>
    <row r="28" spans="1:5" ht="13.5" customHeight="1" x14ac:dyDescent="0.25">
      <c r="A28" s="7">
        <v>1</v>
      </c>
      <c r="B28" s="6" t="s">
        <v>102</v>
      </c>
      <c r="C28" s="6" t="s">
        <v>24</v>
      </c>
      <c r="D28" s="6" t="s">
        <v>25</v>
      </c>
    </row>
    <row r="29" spans="1:5" x14ac:dyDescent="0.25">
      <c r="A29" s="19" t="s">
        <v>27</v>
      </c>
      <c r="B29" s="18"/>
      <c r="C29" s="18"/>
      <c r="D29" s="18"/>
    </row>
    <row r="30" spans="1:5" ht="12.75" customHeight="1" x14ac:dyDescent="0.25">
      <c r="A30" s="7">
        <v>1</v>
      </c>
      <c r="B30" s="6" t="s">
        <v>106</v>
      </c>
      <c r="C30" s="6" t="s">
        <v>24</v>
      </c>
      <c r="D30" s="10" t="s">
        <v>101</v>
      </c>
      <c r="E30" t="s">
        <v>81</v>
      </c>
    </row>
    <row r="31" spans="1:5" x14ac:dyDescent="0.25">
      <c r="A31" s="19" t="s">
        <v>39</v>
      </c>
      <c r="B31" s="18"/>
      <c r="C31" s="18"/>
      <c r="D31" s="18"/>
    </row>
    <row r="32" spans="1:5" ht="13.5" customHeight="1" x14ac:dyDescent="0.25">
      <c r="A32" s="19" t="s">
        <v>40</v>
      </c>
      <c r="B32" s="18"/>
      <c r="C32" s="18"/>
      <c r="D32" s="18"/>
    </row>
    <row r="33" spans="1:4" ht="12" customHeight="1" x14ac:dyDescent="0.25">
      <c r="A33" s="7">
        <v>1</v>
      </c>
      <c r="B33" s="6" t="s">
        <v>128</v>
      </c>
      <c r="C33" s="6" t="s">
        <v>107</v>
      </c>
      <c r="D33" s="10" t="s">
        <v>28</v>
      </c>
    </row>
    <row r="34" spans="1:4" ht="13.5" customHeight="1" x14ac:dyDescent="0.25">
      <c r="A34" s="19" t="s">
        <v>29</v>
      </c>
      <c r="B34" s="18"/>
      <c r="C34" s="18"/>
      <c r="D34" s="18"/>
    </row>
    <row r="35" spans="1:4" x14ac:dyDescent="0.25">
      <c r="A35" s="7">
        <v>1</v>
      </c>
      <c r="B35" s="6" t="s">
        <v>30</v>
      </c>
      <c r="C35" s="6" t="s">
        <v>24</v>
      </c>
      <c r="D35" s="6" t="s">
        <v>25</v>
      </c>
    </row>
    <row r="36" spans="1:4" x14ac:dyDescent="0.25">
      <c r="A36" s="27"/>
      <c r="B36" s="11"/>
      <c r="C36" s="11"/>
      <c r="D36" s="11"/>
    </row>
    <row r="37" spans="1:4" x14ac:dyDescent="0.25">
      <c r="A37" s="4" t="s">
        <v>47</v>
      </c>
      <c r="B37" s="18"/>
      <c r="C37" s="18"/>
      <c r="D37" s="18"/>
    </row>
    <row r="38" spans="1:4" x14ac:dyDescent="0.25">
      <c r="A38" s="7">
        <v>1</v>
      </c>
      <c r="B38" s="6" t="s">
        <v>31</v>
      </c>
      <c r="C38" s="148">
        <v>1964</v>
      </c>
      <c r="D38" s="148"/>
    </row>
    <row r="39" spans="1:4" x14ac:dyDescent="0.25">
      <c r="A39" s="7">
        <v>2</v>
      </c>
      <c r="B39" s="6" t="s">
        <v>33</v>
      </c>
      <c r="C39" s="148" t="s">
        <v>83</v>
      </c>
      <c r="D39" s="148"/>
    </row>
    <row r="40" spans="1:4" ht="15" customHeight="1" x14ac:dyDescent="0.25">
      <c r="A40" s="7">
        <v>3</v>
      </c>
      <c r="B40" s="6" t="s">
        <v>34</v>
      </c>
      <c r="C40" s="148" t="s">
        <v>103</v>
      </c>
      <c r="D40" s="148"/>
    </row>
    <row r="41" spans="1:4" x14ac:dyDescent="0.25">
      <c r="A41" s="7">
        <v>4</v>
      </c>
      <c r="B41" s="6" t="s">
        <v>32</v>
      </c>
      <c r="C41" s="148" t="s">
        <v>53</v>
      </c>
      <c r="D41" s="148"/>
    </row>
    <row r="42" spans="1:4" x14ac:dyDescent="0.25">
      <c r="A42" s="7">
        <v>5</v>
      </c>
      <c r="B42" s="6" t="s">
        <v>35</v>
      </c>
      <c r="C42" s="148" t="s">
        <v>53</v>
      </c>
      <c r="D42" s="148"/>
    </row>
    <row r="43" spans="1:4" x14ac:dyDescent="0.25">
      <c r="A43" s="7">
        <v>6</v>
      </c>
      <c r="B43" s="6" t="s">
        <v>36</v>
      </c>
      <c r="C43" s="148">
        <v>4140.3</v>
      </c>
      <c r="D43" s="148"/>
    </row>
    <row r="44" spans="1:4" ht="15" customHeight="1" x14ac:dyDescent="0.25">
      <c r="A44" s="7">
        <v>7</v>
      </c>
      <c r="B44" s="6" t="s">
        <v>37</v>
      </c>
      <c r="C44" s="148">
        <v>246.6</v>
      </c>
      <c r="D44" s="148"/>
    </row>
    <row r="45" spans="1:4" x14ac:dyDescent="0.25">
      <c r="A45" s="7">
        <v>8</v>
      </c>
      <c r="B45" s="6" t="s">
        <v>38</v>
      </c>
      <c r="C45" s="148" t="s">
        <v>126</v>
      </c>
      <c r="D45" s="148"/>
    </row>
    <row r="46" spans="1:4" x14ac:dyDescent="0.25">
      <c r="A46" s="7">
        <v>9</v>
      </c>
      <c r="B46" s="6" t="s">
        <v>147</v>
      </c>
      <c r="C46" s="87" t="s">
        <v>129</v>
      </c>
      <c r="D46" s="93"/>
    </row>
    <row r="47" spans="1:4" x14ac:dyDescent="0.25">
      <c r="A47" s="7">
        <v>10</v>
      </c>
      <c r="B47" s="6" t="s">
        <v>148</v>
      </c>
      <c r="C47" s="149" t="s">
        <v>149</v>
      </c>
      <c r="D47" s="132"/>
    </row>
    <row r="48" spans="1:4" ht="15" customHeight="1" x14ac:dyDescent="0.25">
      <c r="A48" s="4"/>
    </row>
    <row r="49" spans="1:1" x14ac:dyDescent="0.25">
      <c r="A49" s="4"/>
    </row>
    <row r="51" spans="1:1" ht="15" customHeight="1" x14ac:dyDescent="0.25"/>
  </sheetData>
  <mergeCells count="17">
    <mergeCell ref="C47:D47"/>
    <mergeCell ref="C46:D46"/>
    <mergeCell ref="C43:D43"/>
    <mergeCell ref="C44:D44"/>
    <mergeCell ref="C45:D45"/>
    <mergeCell ref="C42:D42"/>
    <mergeCell ref="C9:D9"/>
    <mergeCell ref="C10:D10"/>
    <mergeCell ref="C11:D11"/>
    <mergeCell ref="C19:D19"/>
    <mergeCell ref="C20:D20"/>
    <mergeCell ref="C41:D41"/>
    <mergeCell ref="C21:D21"/>
    <mergeCell ref="A26:D26"/>
    <mergeCell ref="C38:D38"/>
    <mergeCell ref="C39:D39"/>
    <mergeCell ref="C40:D40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34" workbookViewId="0">
      <selection sqref="A1:H82"/>
    </sheetView>
  </sheetViews>
  <sheetFormatPr defaultRowHeight="15" x14ac:dyDescent="0.25"/>
  <cols>
    <col min="1" max="1" width="15.85546875" customWidth="1"/>
    <col min="2" max="2" width="13.42578125" style="32" customWidth="1"/>
    <col min="3" max="3" width="8.5703125" style="32" customWidth="1"/>
    <col min="4" max="4" width="8.28515625" customWidth="1"/>
    <col min="5" max="5" width="9" customWidth="1"/>
    <col min="6" max="6" width="9.7109375" customWidth="1"/>
    <col min="7" max="7" width="9.140625" customWidth="1"/>
    <col min="8" max="8" width="10.28515625" customWidth="1"/>
  </cols>
  <sheetData>
    <row r="1" spans="1:8" x14ac:dyDescent="0.25">
      <c r="A1" s="4" t="s">
        <v>113</v>
      </c>
      <c r="B1"/>
      <c r="C1" s="36"/>
      <c r="D1" s="36"/>
    </row>
    <row r="2" spans="1:8" ht="13.5" customHeight="1" x14ac:dyDescent="0.25">
      <c r="A2" s="4" t="s">
        <v>130</v>
      </c>
      <c r="B2"/>
      <c r="C2" s="36"/>
      <c r="D2" s="36"/>
    </row>
    <row r="3" spans="1:8" ht="56.25" customHeight="1" x14ac:dyDescent="0.25">
      <c r="A3" s="140" t="s">
        <v>59</v>
      </c>
      <c r="B3" s="141"/>
      <c r="C3" s="37" t="s">
        <v>60</v>
      </c>
      <c r="D3" s="31" t="s">
        <v>61</v>
      </c>
      <c r="E3" s="31" t="s">
        <v>62</v>
      </c>
      <c r="F3" s="31" t="s">
        <v>63</v>
      </c>
      <c r="G3" s="38" t="s">
        <v>64</v>
      </c>
      <c r="H3" s="31" t="s">
        <v>65</v>
      </c>
    </row>
    <row r="4" spans="1:8" ht="23.25" customHeight="1" x14ac:dyDescent="0.25">
      <c r="A4" s="143" t="s">
        <v>131</v>
      </c>
      <c r="B4" s="144"/>
      <c r="C4" s="37"/>
      <c r="D4" s="31">
        <f>D5+D6</f>
        <v>-74.139999999999986</v>
      </c>
      <c r="E4" s="31"/>
      <c r="F4" s="31"/>
      <c r="G4" s="38"/>
      <c r="H4" s="31"/>
    </row>
    <row r="5" spans="1:8" ht="21" customHeight="1" x14ac:dyDescent="0.25">
      <c r="A5" s="60" t="s">
        <v>114</v>
      </c>
      <c r="B5" s="61"/>
      <c r="C5" s="37"/>
      <c r="D5" s="31">
        <v>81.75</v>
      </c>
      <c r="E5" s="31"/>
      <c r="F5" s="31"/>
      <c r="G5" s="38"/>
      <c r="H5" s="31"/>
    </row>
    <row r="6" spans="1:8" ht="18" customHeight="1" x14ac:dyDescent="0.25">
      <c r="A6" s="60" t="s">
        <v>115</v>
      </c>
      <c r="B6" s="61"/>
      <c r="C6" s="37"/>
      <c r="D6" s="31">
        <v>-155.88999999999999</v>
      </c>
      <c r="E6" s="31"/>
      <c r="F6" s="31"/>
      <c r="G6" s="38"/>
      <c r="H6" s="31"/>
    </row>
    <row r="7" spans="1:8" ht="18.75" customHeight="1" x14ac:dyDescent="0.25">
      <c r="A7" s="145" t="s">
        <v>132</v>
      </c>
      <c r="B7" s="129"/>
      <c r="C7" s="129"/>
      <c r="D7" s="129"/>
      <c r="E7" s="129"/>
      <c r="F7" s="129"/>
      <c r="G7" s="129"/>
      <c r="H7" s="126"/>
    </row>
    <row r="8" spans="1:8" ht="17.25" customHeight="1" x14ac:dyDescent="0.25">
      <c r="A8" s="112" t="s">
        <v>66</v>
      </c>
      <c r="B8" s="113"/>
      <c r="C8" s="64">
        <f>C12+C15+C18+C21</f>
        <v>16.100000000000001</v>
      </c>
      <c r="D8" s="65">
        <v>-226.7</v>
      </c>
      <c r="E8" s="65">
        <f>E12+E15+E18+E21</f>
        <v>798.79</v>
      </c>
      <c r="F8" s="65">
        <f>F12+F15+F18+F21</f>
        <v>743.54000000000008</v>
      </c>
      <c r="G8" s="65">
        <f>G12+G15+G18+G21</f>
        <v>743.5200000000001</v>
      </c>
      <c r="H8" s="62">
        <f>F8-E8+D8</f>
        <v>-281.94999999999987</v>
      </c>
    </row>
    <row r="9" spans="1:8" x14ac:dyDescent="0.25">
      <c r="A9" s="66" t="s">
        <v>67</v>
      </c>
      <c r="B9" s="67"/>
      <c r="C9" s="62">
        <f>C8-C10</f>
        <v>14.490000000000002</v>
      </c>
      <c r="D9" s="62">
        <f>D8-D10</f>
        <v>-204.02999999999997</v>
      </c>
      <c r="E9" s="62">
        <f>E8-E10</f>
        <v>718.91099999999994</v>
      </c>
      <c r="F9" s="62">
        <f>F8-F10</f>
        <v>669.18600000000004</v>
      </c>
      <c r="G9" s="62">
        <f>G8-G10</f>
        <v>669.16800000000012</v>
      </c>
      <c r="H9" s="62">
        <f t="shared" ref="H9:H10" si="0">F9-E9+D9</f>
        <v>-253.75499999999988</v>
      </c>
    </row>
    <row r="10" spans="1:8" x14ac:dyDescent="0.25">
      <c r="A10" s="110" t="s">
        <v>68</v>
      </c>
      <c r="B10" s="111"/>
      <c r="C10" s="62">
        <f>C8*10%</f>
        <v>1.6100000000000003</v>
      </c>
      <c r="D10" s="62">
        <f>D8*10%</f>
        <v>-22.67</v>
      </c>
      <c r="E10" s="62">
        <f>E8*10%</f>
        <v>79.879000000000005</v>
      </c>
      <c r="F10" s="62">
        <f>F8*10%</f>
        <v>74.354000000000013</v>
      </c>
      <c r="G10" s="62">
        <f>G8*10%</f>
        <v>74.352000000000018</v>
      </c>
      <c r="H10" s="62">
        <f t="shared" si="0"/>
        <v>-28.194999999999993</v>
      </c>
    </row>
    <row r="11" spans="1:8" ht="12.75" customHeight="1" x14ac:dyDescent="0.25">
      <c r="A11" s="142" t="s">
        <v>104</v>
      </c>
      <c r="B11" s="128"/>
      <c r="C11" s="128"/>
      <c r="D11" s="128"/>
      <c r="E11" s="128"/>
      <c r="F11" s="128"/>
      <c r="G11" s="128"/>
      <c r="H11" s="113"/>
    </row>
    <row r="12" spans="1:8" x14ac:dyDescent="0.25">
      <c r="A12" s="138" t="s">
        <v>49</v>
      </c>
      <c r="B12" s="139"/>
      <c r="C12" s="64">
        <v>5.75</v>
      </c>
      <c r="D12" s="65">
        <v>-84.59</v>
      </c>
      <c r="E12" s="65">
        <v>285.27</v>
      </c>
      <c r="F12" s="65">
        <v>265.69</v>
      </c>
      <c r="G12" s="65">
        <f>F12</f>
        <v>265.69</v>
      </c>
      <c r="H12" s="62">
        <f t="shared" ref="H12:H23" si="1">F12-E12+D12</f>
        <v>-104.16999999999999</v>
      </c>
    </row>
    <row r="13" spans="1:8" x14ac:dyDescent="0.25">
      <c r="A13" s="66" t="s">
        <v>67</v>
      </c>
      <c r="B13" s="67"/>
      <c r="C13" s="62">
        <f>C12-C14</f>
        <v>5.1749999999999998</v>
      </c>
      <c r="D13" s="62">
        <f>D12-D14</f>
        <v>-76.131</v>
      </c>
      <c r="E13" s="62">
        <f>E12-E14</f>
        <v>256.74299999999999</v>
      </c>
      <c r="F13" s="62">
        <f>F12-F14</f>
        <v>239.12099999999998</v>
      </c>
      <c r="G13" s="62">
        <f>G12-G14</f>
        <v>239.12099999999998</v>
      </c>
      <c r="H13" s="62">
        <f t="shared" si="1"/>
        <v>-93.753000000000014</v>
      </c>
    </row>
    <row r="14" spans="1:8" x14ac:dyDescent="0.25">
      <c r="A14" s="110" t="s">
        <v>68</v>
      </c>
      <c r="B14" s="111"/>
      <c r="C14" s="62">
        <f>C12*10%</f>
        <v>0.57500000000000007</v>
      </c>
      <c r="D14" s="62">
        <f>D12*10%</f>
        <v>-8.4590000000000014</v>
      </c>
      <c r="E14" s="62">
        <f>E12*10%</f>
        <v>28.527000000000001</v>
      </c>
      <c r="F14" s="62">
        <f>F12*10%</f>
        <v>26.569000000000003</v>
      </c>
      <c r="G14" s="62">
        <f>G12*10%</f>
        <v>26.569000000000003</v>
      </c>
      <c r="H14" s="62">
        <f t="shared" si="1"/>
        <v>-10.417</v>
      </c>
    </row>
    <row r="15" spans="1:8" ht="23.25" customHeight="1" x14ac:dyDescent="0.25">
      <c r="A15" s="138" t="s">
        <v>41</v>
      </c>
      <c r="B15" s="139"/>
      <c r="C15" s="64">
        <v>3.51</v>
      </c>
      <c r="D15" s="65">
        <v>-51.64</v>
      </c>
      <c r="E15" s="65">
        <v>174.14</v>
      </c>
      <c r="F15" s="65">
        <v>164.77</v>
      </c>
      <c r="G15" s="65">
        <f>F15</f>
        <v>164.77</v>
      </c>
      <c r="H15" s="62">
        <f t="shared" si="1"/>
        <v>-61.009999999999977</v>
      </c>
    </row>
    <row r="16" spans="1:8" x14ac:dyDescent="0.25">
      <c r="A16" s="66" t="s">
        <v>67</v>
      </c>
      <c r="B16" s="67"/>
      <c r="C16" s="62">
        <f>C15-C17</f>
        <v>3.1589999999999998</v>
      </c>
      <c r="D16" s="62">
        <f>D15-D17</f>
        <v>-46.475999999999999</v>
      </c>
      <c r="E16" s="62">
        <f>E15-E17</f>
        <v>156.726</v>
      </c>
      <c r="F16" s="62">
        <f>F15-F17</f>
        <v>148.29300000000001</v>
      </c>
      <c r="G16" s="62">
        <f>G15-G17</f>
        <v>148.29300000000001</v>
      </c>
      <c r="H16" s="62">
        <f t="shared" si="1"/>
        <v>-54.908999999999992</v>
      </c>
    </row>
    <row r="17" spans="1:10" ht="15" customHeight="1" x14ac:dyDescent="0.25">
      <c r="A17" s="110" t="s">
        <v>68</v>
      </c>
      <c r="B17" s="111"/>
      <c r="C17" s="62">
        <f>C15*10%</f>
        <v>0.35099999999999998</v>
      </c>
      <c r="D17" s="62">
        <f>D15*10%</f>
        <v>-5.1640000000000006</v>
      </c>
      <c r="E17" s="62">
        <f>E15*10%</f>
        <v>17.413999999999998</v>
      </c>
      <c r="F17" s="62">
        <f>F15*10%</f>
        <v>16.477</v>
      </c>
      <c r="G17" s="62">
        <f>G15*10%</f>
        <v>16.477</v>
      </c>
      <c r="H17" s="62">
        <f t="shared" si="1"/>
        <v>-6.1009999999999982</v>
      </c>
    </row>
    <row r="18" spans="1:10" ht="15" customHeight="1" x14ac:dyDescent="0.25">
      <c r="A18" s="138" t="s">
        <v>50</v>
      </c>
      <c r="B18" s="139"/>
      <c r="C18" s="68">
        <v>2.41</v>
      </c>
      <c r="D18" s="62">
        <v>-35.46</v>
      </c>
      <c r="E18" s="65">
        <v>119.57</v>
      </c>
      <c r="F18" s="65">
        <v>111.37</v>
      </c>
      <c r="G18" s="65">
        <v>111.35</v>
      </c>
      <c r="H18" s="62">
        <f t="shared" si="1"/>
        <v>-43.659999999999989</v>
      </c>
    </row>
    <row r="19" spans="1:10" ht="13.5" customHeight="1" x14ac:dyDescent="0.25">
      <c r="A19" s="66" t="s">
        <v>67</v>
      </c>
      <c r="B19" s="67"/>
      <c r="C19" s="62">
        <f>C18-C20</f>
        <v>2.169</v>
      </c>
      <c r="D19" s="62">
        <f>D18-D20</f>
        <v>-31.914000000000001</v>
      </c>
      <c r="E19" s="62">
        <f>E18-E20</f>
        <v>107.613</v>
      </c>
      <c r="F19" s="62">
        <f>F18-F20</f>
        <v>100.233</v>
      </c>
      <c r="G19" s="62">
        <f>G18-G20</f>
        <v>100.21499999999999</v>
      </c>
      <c r="H19" s="62">
        <f t="shared" si="1"/>
        <v>-39.293999999999997</v>
      </c>
    </row>
    <row r="20" spans="1:10" ht="12.75" customHeight="1" x14ac:dyDescent="0.25">
      <c r="A20" s="110" t="s">
        <v>68</v>
      </c>
      <c r="B20" s="111"/>
      <c r="C20" s="62">
        <f>C18*10%</f>
        <v>0.24100000000000002</v>
      </c>
      <c r="D20" s="62">
        <f>D18*10%</f>
        <v>-3.5460000000000003</v>
      </c>
      <c r="E20" s="62">
        <f>E18*10%</f>
        <v>11.957000000000001</v>
      </c>
      <c r="F20" s="62">
        <f>F18*10%</f>
        <v>11.137</v>
      </c>
      <c r="G20" s="62">
        <f>G18*10%</f>
        <v>11.135</v>
      </c>
      <c r="H20" s="62">
        <f t="shared" si="1"/>
        <v>-4.3660000000000005</v>
      </c>
    </row>
    <row r="21" spans="1:10" ht="15.75" customHeight="1" x14ac:dyDescent="0.25">
      <c r="A21" s="69" t="s">
        <v>42</v>
      </c>
      <c r="B21" s="70"/>
      <c r="C21" s="63">
        <v>4.43</v>
      </c>
      <c r="D21" s="62">
        <v>-55.01</v>
      </c>
      <c r="E21" s="62">
        <f>213.06+1.82+0.46+4.47</f>
        <v>219.81</v>
      </c>
      <c r="F21" s="62">
        <f>195.74+1.5+0.37+4.1</f>
        <v>201.71</v>
      </c>
      <c r="G21" s="62">
        <f>F21</f>
        <v>201.71</v>
      </c>
      <c r="H21" s="62">
        <f t="shared" si="1"/>
        <v>-73.109999999999985</v>
      </c>
    </row>
    <row r="22" spans="1:10" ht="14.25" customHeight="1" x14ac:dyDescent="0.25">
      <c r="A22" s="66" t="s">
        <v>67</v>
      </c>
      <c r="B22" s="67"/>
      <c r="C22" s="62">
        <f>C21-C23</f>
        <v>3.9869999999999997</v>
      </c>
      <c r="D22" s="62">
        <f>D21-D23</f>
        <v>-49.509</v>
      </c>
      <c r="E22" s="62">
        <f>E21-E23</f>
        <v>197.82900000000001</v>
      </c>
      <c r="F22" s="62">
        <f>F21-F23</f>
        <v>181.53900000000002</v>
      </c>
      <c r="G22" s="62">
        <f>G21-G23</f>
        <v>181.53900000000002</v>
      </c>
      <c r="H22" s="62">
        <f t="shared" si="1"/>
        <v>-65.798999999999992</v>
      </c>
    </row>
    <row r="23" spans="1:10" x14ac:dyDescent="0.25">
      <c r="A23" s="110" t="s">
        <v>68</v>
      </c>
      <c r="B23" s="111"/>
      <c r="C23" s="62">
        <f>C21*10%</f>
        <v>0.443</v>
      </c>
      <c r="D23" s="62">
        <f>D21*10%</f>
        <v>-5.5010000000000003</v>
      </c>
      <c r="E23" s="62">
        <f>E21*10%</f>
        <v>21.981000000000002</v>
      </c>
      <c r="F23" s="62">
        <f>F21*10%</f>
        <v>20.171000000000003</v>
      </c>
      <c r="G23" s="62">
        <f>G21*10%</f>
        <v>20.171000000000003</v>
      </c>
      <c r="H23" s="62">
        <f t="shared" si="1"/>
        <v>-7.3109999999999991</v>
      </c>
    </row>
    <row r="24" spans="1:10" ht="8.25" customHeight="1" x14ac:dyDescent="0.25">
      <c r="A24" s="71"/>
      <c r="B24" s="72"/>
      <c r="C24" s="62"/>
      <c r="D24" s="62"/>
      <c r="E24" s="62"/>
      <c r="F24" s="62"/>
      <c r="G24" s="62"/>
      <c r="H24" s="62"/>
    </row>
    <row r="25" spans="1:10" ht="15.75" customHeight="1" x14ac:dyDescent="0.25">
      <c r="A25" s="112" t="s">
        <v>43</v>
      </c>
      <c r="B25" s="113"/>
      <c r="C25" s="63">
        <v>5.38</v>
      </c>
      <c r="D25" s="63">
        <v>73.680000000000007</v>
      </c>
      <c r="E25" s="63">
        <v>265.75</v>
      </c>
      <c r="F25" s="63">
        <v>247.61</v>
      </c>
      <c r="G25" s="73">
        <f>G26+G27</f>
        <v>149.821</v>
      </c>
      <c r="H25" s="63">
        <f>F25-E25+D25+F25-G23:G25</f>
        <v>153.32900000000004</v>
      </c>
      <c r="J25" s="82"/>
    </row>
    <row r="26" spans="1:10" ht="15.75" customHeight="1" x14ac:dyDescent="0.25">
      <c r="A26" s="66" t="s">
        <v>69</v>
      </c>
      <c r="B26" s="67"/>
      <c r="C26" s="62">
        <f>C25-C27</f>
        <v>4.8419999999999996</v>
      </c>
      <c r="D26" s="63">
        <v>75.66</v>
      </c>
      <c r="E26" s="62">
        <f>E25-E27</f>
        <v>239.17500000000001</v>
      </c>
      <c r="F26" s="62">
        <f>F25-F27</f>
        <v>222.84900000000002</v>
      </c>
      <c r="G26" s="74">
        <f>G56</f>
        <v>125.06</v>
      </c>
      <c r="H26" s="63">
        <f t="shared" ref="H26:H27" si="2">F26-E26+D26+F26-G24:G26</f>
        <v>157.12299999999999</v>
      </c>
    </row>
    <row r="27" spans="1:10" ht="13.5" customHeight="1" x14ac:dyDescent="0.25">
      <c r="A27" s="110" t="s">
        <v>68</v>
      </c>
      <c r="B27" s="111"/>
      <c r="C27" s="62">
        <f>C25*10%</f>
        <v>0.53800000000000003</v>
      </c>
      <c r="D27" s="62">
        <v>-1.98</v>
      </c>
      <c r="E27" s="62">
        <f>E25*10%</f>
        <v>26.575000000000003</v>
      </c>
      <c r="F27" s="62">
        <f>F25*10%</f>
        <v>24.761000000000003</v>
      </c>
      <c r="G27" s="62">
        <f>F27</f>
        <v>24.761000000000003</v>
      </c>
      <c r="H27" s="63">
        <f t="shared" si="2"/>
        <v>-3.7940000000000005</v>
      </c>
    </row>
    <row r="28" spans="1:10" ht="9.75" customHeight="1" x14ac:dyDescent="0.25">
      <c r="A28" s="71"/>
      <c r="B28" s="72"/>
      <c r="C28" s="62"/>
      <c r="D28" s="62"/>
      <c r="E28" s="62"/>
      <c r="F28" s="62"/>
      <c r="G28" s="62"/>
      <c r="H28" s="63"/>
    </row>
    <row r="29" spans="1:10" ht="13.5" customHeight="1" x14ac:dyDescent="0.25">
      <c r="A29" s="117" t="s">
        <v>119</v>
      </c>
      <c r="B29" s="118"/>
      <c r="C29" s="62"/>
      <c r="D29" s="63">
        <v>-2.85</v>
      </c>
      <c r="E29" s="63">
        <f>E31+E32+E33+E34</f>
        <v>15.59</v>
      </c>
      <c r="F29" s="63">
        <f>F31+F32+F33+F34</f>
        <v>14.7</v>
      </c>
      <c r="G29" s="63">
        <f>G31+G32+G33+G34</f>
        <v>14.7</v>
      </c>
      <c r="H29" s="63">
        <f>F29-E29+D29+F29-G27:G29</f>
        <v>-3.74</v>
      </c>
    </row>
    <row r="30" spans="1:10" ht="13.5" customHeight="1" x14ac:dyDescent="0.25">
      <c r="A30" s="66" t="s">
        <v>120</v>
      </c>
      <c r="B30" s="75"/>
      <c r="C30" s="62"/>
      <c r="D30" s="62"/>
      <c r="E30" s="62"/>
      <c r="F30" s="62"/>
      <c r="G30" s="62"/>
      <c r="H30" s="63"/>
    </row>
    <row r="31" spans="1:10" ht="13.5" customHeight="1" x14ac:dyDescent="0.25">
      <c r="A31" s="119" t="s">
        <v>121</v>
      </c>
      <c r="B31" s="120"/>
      <c r="C31" s="62"/>
      <c r="D31" s="62">
        <v>-0.36</v>
      </c>
      <c r="E31" s="62">
        <v>4.09</v>
      </c>
      <c r="F31" s="62">
        <v>3.72</v>
      </c>
      <c r="G31" s="62">
        <f>F31</f>
        <v>3.72</v>
      </c>
      <c r="H31" s="63">
        <f t="shared" ref="H31:H34" si="3">F31-E31+D31+F31-G29:G31</f>
        <v>-0.72999999999999954</v>
      </c>
    </row>
    <row r="32" spans="1:10" ht="13.5" customHeight="1" x14ac:dyDescent="0.25">
      <c r="A32" s="119" t="s">
        <v>123</v>
      </c>
      <c r="B32" s="120"/>
      <c r="C32" s="62"/>
      <c r="D32" s="62">
        <v>-0.67</v>
      </c>
      <c r="E32" s="62">
        <v>0</v>
      </c>
      <c r="F32" s="62">
        <v>0.3</v>
      </c>
      <c r="G32" s="62">
        <f t="shared" ref="G32:G34" si="4">F32</f>
        <v>0.3</v>
      </c>
      <c r="H32" s="63">
        <f t="shared" si="3"/>
        <v>-0.37000000000000005</v>
      </c>
    </row>
    <row r="33" spans="1:8" ht="13.5" customHeight="1" x14ac:dyDescent="0.25">
      <c r="A33" s="119" t="s">
        <v>124</v>
      </c>
      <c r="B33" s="120"/>
      <c r="C33" s="62"/>
      <c r="D33" s="62">
        <v>-1.59</v>
      </c>
      <c r="E33" s="62">
        <v>9.4</v>
      </c>
      <c r="F33" s="62">
        <v>8.75</v>
      </c>
      <c r="G33" s="62">
        <f t="shared" si="4"/>
        <v>8.75</v>
      </c>
      <c r="H33" s="63">
        <f t="shared" si="3"/>
        <v>-2.2400000000000002</v>
      </c>
    </row>
    <row r="34" spans="1:8" ht="13.5" customHeight="1" x14ac:dyDescent="0.25">
      <c r="A34" s="66" t="s">
        <v>122</v>
      </c>
      <c r="B34" s="75"/>
      <c r="C34" s="62"/>
      <c r="D34" s="62">
        <v>-0.23</v>
      </c>
      <c r="E34" s="62">
        <v>2.1</v>
      </c>
      <c r="F34" s="62">
        <v>1.93</v>
      </c>
      <c r="G34" s="62">
        <f t="shared" si="4"/>
        <v>1.93</v>
      </c>
      <c r="H34" s="63">
        <f t="shared" si="3"/>
        <v>-0.40000000000000013</v>
      </c>
    </row>
    <row r="35" spans="1:8" ht="12.75" customHeight="1" x14ac:dyDescent="0.25">
      <c r="A35" s="100" t="s">
        <v>108</v>
      </c>
      <c r="B35" s="114"/>
      <c r="C35" s="62"/>
      <c r="D35" s="62"/>
      <c r="E35" s="63">
        <f>E8+E25+E29</f>
        <v>1080.1299999999999</v>
      </c>
      <c r="F35" s="63">
        <f t="shared" ref="F35:G35" si="5">F8+F25+F29</f>
        <v>1005.8500000000001</v>
      </c>
      <c r="G35" s="63">
        <f t="shared" si="5"/>
        <v>908.04100000000017</v>
      </c>
      <c r="H35" s="62"/>
    </row>
    <row r="36" spans="1:8" ht="17.25" customHeight="1" x14ac:dyDescent="0.25">
      <c r="A36" s="115" t="s">
        <v>109</v>
      </c>
      <c r="B36" s="116"/>
      <c r="C36" s="62"/>
      <c r="D36" s="62"/>
      <c r="E36" s="62"/>
      <c r="F36" s="62"/>
      <c r="G36" s="76"/>
      <c r="H36" s="62"/>
    </row>
    <row r="37" spans="1:8" ht="27.75" customHeight="1" x14ac:dyDescent="0.25">
      <c r="A37" s="108" t="s">
        <v>110</v>
      </c>
      <c r="B37" s="109"/>
      <c r="C37" s="62"/>
      <c r="D37" s="62">
        <v>63.21</v>
      </c>
      <c r="E37" s="62">
        <f>24.2-5.02</f>
        <v>19.18</v>
      </c>
      <c r="F37" s="62">
        <v>17.37</v>
      </c>
      <c r="G37" s="62">
        <f>G38+G39</f>
        <v>2.95</v>
      </c>
      <c r="H37" s="63">
        <f>F37-E37+D37+F37-G36:G37</f>
        <v>75.820000000000007</v>
      </c>
    </row>
    <row r="38" spans="1:8" ht="16.5" customHeight="1" x14ac:dyDescent="0.25">
      <c r="A38" s="104" t="s">
        <v>69</v>
      </c>
      <c r="B38" s="105"/>
      <c r="C38" s="77"/>
      <c r="D38" s="77">
        <v>63.42</v>
      </c>
      <c r="E38" s="77">
        <f>E37-E39</f>
        <v>15.07</v>
      </c>
      <c r="F38" s="77">
        <f>F37-F39</f>
        <v>14.420000000000002</v>
      </c>
      <c r="G38" s="77">
        <v>0</v>
      </c>
      <c r="H38" s="63">
        <f>F38-E38+D38+F38-G37:G38</f>
        <v>77.19</v>
      </c>
    </row>
    <row r="39" spans="1:8" ht="18" customHeight="1" x14ac:dyDescent="0.25">
      <c r="A39" s="104" t="s">
        <v>51</v>
      </c>
      <c r="B39" s="123"/>
      <c r="C39" s="86"/>
      <c r="D39" s="86">
        <v>-0.21</v>
      </c>
      <c r="E39" s="86">
        <v>4.1100000000000003</v>
      </c>
      <c r="F39" s="86">
        <v>2.95</v>
      </c>
      <c r="G39" s="86">
        <f>F39</f>
        <v>2.95</v>
      </c>
      <c r="H39" s="63">
        <f>F39-E39+D39+F39-G38:G39</f>
        <v>-1.37</v>
      </c>
    </row>
    <row r="40" spans="1:8" ht="24.75" customHeight="1" x14ac:dyDescent="0.25">
      <c r="A40" s="108" t="s">
        <v>117</v>
      </c>
      <c r="B40" s="109"/>
      <c r="C40" s="86"/>
      <c r="D40" s="86">
        <v>3.6</v>
      </c>
      <c r="E40" s="86">
        <v>0</v>
      </c>
      <c r="F40" s="86">
        <v>0</v>
      </c>
      <c r="G40" s="86">
        <v>0</v>
      </c>
      <c r="H40" s="63">
        <f>F40-E40+D40+F40-G39:G40</f>
        <v>3.6</v>
      </c>
    </row>
    <row r="41" spans="1:8" ht="15" customHeight="1" x14ac:dyDescent="0.25">
      <c r="A41" s="106" t="s">
        <v>68</v>
      </c>
      <c r="B41" s="107"/>
      <c r="C41" s="62"/>
      <c r="D41" s="62">
        <v>0</v>
      </c>
      <c r="E41" s="62">
        <v>0</v>
      </c>
      <c r="F41" s="62">
        <v>0</v>
      </c>
      <c r="G41" s="62">
        <v>0</v>
      </c>
      <c r="H41" s="62"/>
    </row>
    <row r="42" spans="1:8" ht="15" customHeight="1" x14ac:dyDescent="0.25">
      <c r="A42" s="100" t="s">
        <v>118</v>
      </c>
      <c r="B42" s="101"/>
      <c r="C42" s="62"/>
      <c r="D42" s="62">
        <v>14.94</v>
      </c>
      <c r="E42" s="62">
        <v>6</v>
      </c>
      <c r="F42" s="62">
        <v>6</v>
      </c>
      <c r="G42" s="62">
        <v>1.02</v>
      </c>
      <c r="H42" s="63">
        <f>F42-E42+D42+F42-G41:G42</f>
        <v>19.919999999999998</v>
      </c>
    </row>
    <row r="43" spans="1:8" ht="15" customHeight="1" x14ac:dyDescent="0.25">
      <c r="A43" s="100" t="s">
        <v>51</v>
      </c>
      <c r="B43" s="101"/>
      <c r="C43" s="62"/>
      <c r="D43" s="62"/>
      <c r="E43" s="62">
        <v>1.02</v>
      </c>
      <c r="F43" s="62">
        <v>1.02</v>
      </c>
      <c r="G43" s="62">
        <v>1.02</v>
      </c>
      <c r="H43" s="62"/>
    </row>
    <row r="44" spans="1:8" ht="18" customHeight="1" x14ac:dyDescent="0.25">
      <c r="A44" s="106" t="s">
        <v>108</v>
      </c>
      <c r="B44" s="107"/>
      <c r="C44" s="62"/>
      <c r="D44" s="62"/>
      <c r="E44" s="62">
        <f>E35+E37+E42</f>
        <v>1105.31</v>
      </c>
      <c r="F44" s="62">
        <f>F35+F37+F42</f>
        <v>1029.2200000000003</v>
      </c>
      <c r="G44" s="62">
        <f>G35+G37+G42</f>
        <v>912.01100000000019</v>
      </c>
      <c r="H44" s="62"/>
    </row>
    <row r="45" spans="1:8" ht="24" customHeight="1" x14ac:dyDescent="0.25">
      <c r="A45" s="108" t="s">
        <v>116</v>
      </c>
      <c r="B45" s="109"/>
      <c r="C45" s="62"/>
      <c r="D45" s="62">
        <f>D4</f>
        <v>-74.139999999999986</v>
      </c>
      <c r="E45" s="62"/>
      <c r="F45" s="62"/>
      <c r="G45" s="62"/>
      <c r="H45" s="62">
        <f>F44-E44+D45+F44-G44</f>
        <v>-33.020999999999617</v>
      </c>
    </row>
    <row r="46" spans="1:8" ht="22.5" customHeight="1" x14ac:dyDescent="0.25">
      <c r="A46" s="100" t="s">
        <v>133</v>
      </c>
      <c r="B46" s="107"/>
      <c r="C46" s="62"/>
      <c r="D46" s="62"/>
      <c r="E46" s="62"/>
      <c r="F46" s="62"/>
      <c r="G46" s="62"/>
      <c r="H46" s="62">
        <f>H47+H48</f>
        <v>-33.020999999999901</v>
      </c>
    </row>
    <row r="47" spans="1:8" ht="15" customHeight="1" x14ac:dyDescent="0.25">
      <c r="A47" s="106" t="s">
        <v>114</v>
      </c>
      <c r="B47" s="107"/>
      <c r="C47" s="62"/>
      <c r="D47" s="62"/>
      <c r="E47" s="62"/>
      <c r="F47" s="62"/>
      <c r="G47" s="62"/>
      <c r="H47" s="62">
        <f>H26+H37+H40+H42</f>
        <v>256.46299999999997</v>
      </c>
    </row>
    <row r="48" spans="1:8" ht="15.75" customHeight="1" x14ac:dyDescent="0.25">
      <c r="A48" s="106" t="s">
        <v>115</v>
      </c>
      <c r="B48" s="107"/>
      <c r="C48" s="62"/>
      <c r="D48" s="62"/>
      <c r="E48" s="62"/>
      <c r="F48" s="62"/>
      <c r="G48" s="62"/>
      <c r="H48" s="62">
        <f>H8+H27+H29</f>
        <v>-289.48399999999987</v>
      </c>
    </row>
    <row r="49" spans="1:8" ht="15.75" customHeight="1" x14ac:dyDescent="0.25">
      <c r="A49" s="102"/>
      <c r="B49" s="103"/>
      <c r="C49" s="103"/>
      <c r="D49" s="103"/>
      <c r="E49" s="103"/>
      <c r="F49" s="103"/>
      <c r="G49" s="103"/>
      <c r="H49" s="103"/>
    </row>
    <row r="50" spans="1:8" ht="15.75" customHeight="1" x14ac:dyDescent="0.25">
      <c r="A50" s="103"/>
      <c r="B50" s="103"/>
      <c r="C50" s="103"/>
      <c r="D50" s="103"/>
      <c r="E50" s="103"/>
      <c r="F50" s="103"/>
      <c r="G50" s="103"/>
      <c r="H50" s="103"/>
    </row>
    <row r="51" spans="1:8" ht="15.75" customHeight="1" x14ac:dyDescent="0.25">
      <c r="A51" s="78"/>
      <c r="B51" s="78"/>
      <c r="C51" s="78"/>
      <c r="D51" s="78"/>
      <c r="E51" s="78"/>
      <c r="F51" s="78"/>
      <c r="G51" s="78"/>
      <c r="H51" s="78"/>
    </row>
    <row r="52" spans="1:8" s="47" customFormat="1" ht="15" customHeight="1" x14ac:dyDescent="0.2">
      <c r="A52" s="135" t="s">
        <v>134</v>
      </c>
      <c r="B52" s="136"/>
      <c r="C52" s="136"/>
      <c r="D52" s="136"/>
      <c r="E52" s="136"/>
      <c r="F52" s="136"/>
      <c r="G52" s="136"/>
      <c r="H52" s="137"/>
    </row>
    <row r="53" spans="1:8" ht="0.75" hidden="1" customHeight="1" x14ac:dyDescent="0.25">
      <c r="A53" s="79" t="s">
        <v>44</v>
      </c>
      <c r="B53" s="80"/>
      <c r="C53" s="80"/>
      <c r="D53" s="81"/>
      <c r="E53" s="81"/>
      <c r="F53" s="81"/>
      <c r="G53" s="81"/>
      <c r="H53" s="82"/>
    </row>
    <row r="54" spans="1:8" ht="15.75" customHeight="1" x14ac:dyDescent="0.25">
      <c r="A54" s="133" t="s">
        <v>54</v>
      </c>
      <c r="B54" s="111"/>
      <c r="C54" s="111"/>
      <c r="D54" s="134"/>
      <c r="E54" s="83" t="s">
        <v>55</v>
      </c>
      <c r="F54" s="83" t="s">
        <v>56</v>
      </c>
      <c r="G54" s="83" t="s">
        <v>111</v>
      </c>
      <c r="H54" s="84" t="s">
        <v>112</v>
      </c>
    </row>
    <row r="55" spans="1:8" ht="17.25" customHeight="1" x14ac:dyDescent="0.25">
      <c r="A55" s="127" t="s">
        <v>139</v>
      </c>
      <c r="B55" s="128"/>
      <c r="C55" s="128"/>
      <c r="D55" s="113"/>
      <c r="E55" s="83" t="s">
        <v>140</v>
      </c>
      <c r="F55" s="83" t="s">
        <v>141</v>
      </c>
      <c r="G55" s="83">
        <v>125.06</v>
      </c>
      <c r="H55" s="84" t="s">
        <v>142</v>
      </c>
    </row>
    <row r="56" spans="1:8" ht="15.75" customHeight="1" x14ac:dyDescent="0.25">
      <c r="A56" s="127" t="s">
        <v>8</v>
      </c>
      <c r="B56" s="128"/>
      <c r="C56" s="128"/>
      <c r="D56" s="113"/>
      <c r="E56" s="83"/>
      <c r="F56" s="83"/>
      <c r="G56" s="83">
        <f>SUM(G55:G55)</f>
        <v>125.06</v>
      </c>
      <c r="H56" s="85"/>
    </row>
    <row r="57" spans="1:8" ht="12.75" customHeight="1" x14ac:dyDescent="0.25">
      <c r="A57" s="39"/>
      <c r="B57" s="40"/>
      <c r="C57" s="40"/>
      <c r="D57" s="40"/>
      <c r="E57" s="57"/>
      <c r="F57" s="41"/>
      <c r="G57" s="58"/>
    </row>
    <row r="58" spans="1:8" ht="12.75" customHeight="1" x14ac:dyDescent="0.25">
      <c r="A58" s="39"/>
      <c r="B58" s="40"/>
      <c r="C58" s="40"/>
      <c r="D58" s="40"/>
      <c r="E58" s="57"/>
      <c r="F58" s="41"/>
      <c r="G58" s="58"/>
    </row>
    <row r="59" spans="1:8" ht="14.25" customHeight="1" x14ac:dyDescent="0.25">
      <c r="A59" s="20" t="s">
        <v>45</v>
      </c>
      <c r="D59" s="22"/>
      <c r="E59" s="22"/>
      <c r="F59" s="22"/>
      <c r="G59" s="22"/>
    </row>
    <row r="60" spans="1:8" ht="13.5" customHeight="1" x14ac:dyDescent="0.25">
      <c r="A60" s="20" t="s">
        <v>46</v>
      </c>
      <c r="D60" s="22"/>
      <c r="E60" s="22"/>
      <c r="F60" s="22"/>
      <c r="G60" s="22"/>
    </row>
    <row r="61" spans="1:8" ht="15.75" customHeight="1" x14ac:dyDescent="0.25">
      <c r="A61" s="124" t="s">
        <v>58</v>
      </c>
      <c r="B61" s="129"/>
      <c r="C61" s="129"/>
      <c r="D61" s="129"/>
      <c r="E61" s="126"/>
      <c r="F61" s="35" t="s">
        <v>56</v>
      </c>
      <c r="G61" s="34" t="s">
        <v>57</v>
      </c>
    </row>
    <row r="62" spans="1:8" ht="15" customHeight="1" x14ac:dyDescent="0.25">
      <c r="A62" s="130"/>
      <c r="B62" s="131"/>
      <c r="C62" s="131"/>
      <c r="D62" s="131"/>
      <c r="E62" s="132"/>
      <c r="F62" s="33" t="s">
        <v>53</v>
      </c>
      <c r="G62" s="33">
        <v>0</v>
      </c>
    </row>
    <row r="63" spans="1:8" ht="13.5" customHeight="1" x14ac:dyDescent="0.25">
      <c r="A63" s="39"/>
      <c r="B63" s="40"/>
      <c r="C63" s="40"/>
      <c r="D63" s="40"/>
      <c r="E63" s="40"/>
      <c r="F63" s="41"/>
      <c r="G63" s="41"/>
    </row>
    <row r="64" spans="1:8" ht="15.75" customHeight="1" x14ac:dyDescent="0.25">
      <c r="A64" s="45" t="s">
        <v>70</v>
      </c>
      <c r="B64" s="46"/>
      <c r="C64" s="46"/>
      <c r="D64" s="46"/>
      <c r="E64" s="46"/>
      <c r="F64" s="33"/>
      <c r="G64" s="33"/>
    </row>
    <row r="65" spans="1:8" ht="14.25" customHeight="1" x14ac:dyDescent="0.25">
      <c r="A65" s="124" t="s">
        <v>71</v>
      </c>
      <c r="B65" s="125"/>
      <c r="C65" s="87" t="s">
        <v>72</v>
      </c>
      <c r="D65" s="125"/>
      <c r="E65" s="33" t="s">
        <v>73</v>
      </c>
      <c r="F65" s="33" t="s">
        <v>74</v>
      </c>
      <c r="G65" s="33" t="s">
        <v>75</v>
      </c>
    </row>
    <row r="66" spans="1:8" ht="15.75" customHeight="1" x14ac:dyDescent="0.25">
      <c r="A66" s="124" t="s">
        <v>135</v>
      </c>
      <c r="B66" s="125"/>
      <c r="C66" s="87" t="s">
        <v>53</v>
      </c>
      <c r="D66" s="126"/>
      <c r="E66" s="33" t="s">
        <v>53</v>
      </c>
      <c r="F66" s="33" t="s">
        <v>53</v>
      </c>
      <c r="G66" s="33" t="s">
        <v>53</v>
      </c>
    </row>
    <row r="67" spans="1:8" x14ac:dyDescent="0.25">
      <c r="A67" s="42"/>
      <c r="B67" s="43"/>
      <c r="C67" s="27"/>
      <c r="D67" s="44"/>
      <c r="E67" s="41"/>
      <c r="F67" s="41"/>
      <c r="G67" s="41"/>
    </row>
    <row r="68" spans="1:8" x14ac:dyDescent="0.25">
      <c r="A68" s="59"/>
      <c r="B68" s="59"/>
      <c r="C68" s="59"/>
      <c r="D68" s="59"/>
      <c r="E68" s="59"/>
      <c r="F68" s="59"/>
      <c r="G68" s="59"/>
      <c r="H68" s="59"/>
    </row>
    <row r="69" spans="1:8" x14ac:dyDescent="0.25">
      <c r="A69" s="20" t="s">
        <v>98</v>
      </c>
      <c r="D69" s="22"/>
      <c r="E69" s="22"/>
      <c r="F69" s="22"/>
      <c r="G69" s="22"/>
    </row>
    <row r="70" spans="1:8" ht="18" customHeight="1" x14ac:dyDescent="0.25">
      <c r="A70" s="21" t="s">
        <v>136</v>
      </c>
      <c r="B70" s="55"/>
      <c r="C70" s="55"/>
      <c r="F70" s="48"/>
    </row>
    <row r="71" spans="1:8" x14ac:dyDescent="0.25">
      <c r="A71" s="121" t="s">
        <v>143</v>
      </c>
      <c r="B71" s="122"/>
      <c r="C71" s="122"/>
      <c r="D71" s="122"/>
      <c r="E71" s="122"/>
      <c r="F71" s="122"/>
      <c r="G71" s="122"/>
    </row>
    <row r="72" spans="1:8" ht="29.25" customHeight="1" x14ac:dyDescent="0.25">
      <c r="A72" s="122"/>
      <c r="B72" s="122"/>
      <c r="C72" s="122"/>
      <c r="D72" s="122"/>
      <c r="E72" s="122"/>
      <c r="F72" s="122"/>
      <c r="G72" s="122"/>
    </row>
    <row r="73" spans="1:8" x14ac:dyDescent="0.25">
      <c r="A73" s="59"/>
      <c r="B73" s="59"/>
      <c r="C73" s="59"/>
      <c r="D73" s="59"/>
      <c r="E73" s="59"/>
      <c r="F73" s="59"/>
      <c r="G73" s="59"/>
    </row>
    <row r="74" spans="1:8" x14ac:dyDescent="0.25">
      <c r="A74" s="56"/>
      <c r="B74" s="56"/>
      <c r="C74" s="56"/>
      <c r="D74" s="56"/>
      <c r="E74" s="56"/>
      <c r="F74" s="56"/>
      <c r="G74" s="56"/>
    </row>
    <row r="75" spans="1:8" x14ac:dyDescent="0.25">
      <c r="A75" s="22" t="s">
        <v>76</v>
      </c>
      <c r="B75" s="47"/>
    </row>
    <row r="76" spans="1:8" x14ac:dyDescent="0.25">
      <c r="A76" s="22" t="s">
        <v>77</v>
      </c>
      <c r="B76" s="47"/>
      <c r="E76" s="22" t="s">
        <v>137</v>
      </c>
    </row>
    <row r="77" spans="1:8" x14ac:dyDescent="0.25">
      <c r="A77" s="22" t="s">
        <v>105</v>
      </c>
      <c r="B77" s="47"/>
    </row>
    <row r="78" spans="1:8" ht="23.25" customHeight="1" x14ac:dyDescent="0.25">
      <c r="A78" s="22"/>
      <c r="B78" s="47"/>
    </row>
    <row r="79" spans="1:8" ht="16.5" customHeight="1" x14ac:dyDescent="0.25">
      <c r="A79" s="18" t="s">
        <v>78</v>
      </c>
    </row>
    <row r="80" spans="1:8" x14ac:dyDescent="0.25">
      <c r="A80" s="18" t="s">
        <v>79</v>
      </c>
    </row>
    <row r="81" spans="1:1" x14ac:dyDescent="0.25">
      <c r="A81" s="18" t="s">
        <v>138</v>
      </c>
    </row>
    <row r="82" spans="1:1" x14ac:dyDescent="0.25">
      <c r="A82" s="18" t="s">
        <v>80</v>
      </c>
    </row>
    <row r="83" spans="1:1" x14ac:dyDescent="0.25">
      <c r="A83" s="18"/>
    </row>
  </sheetData>
  <mergeCells count="45">
    <mergeCell ref="A3:B3"/>
    <mergeCell ref="A8:B8"/>
    <mergeCell ref="A10:B10"/>
    <mergeCell ref="A11:H11"/>
    <mergeCell ref="A12:B12"/>
    <mergeCell ref="A4:B4"/>
    <mergeCell ref="A7:H7"/>
    <mergeCell ref="A14:B14"/>
    <mergeCell ref="A15:B15"/>
    <mergeCell ref="A17:B17"/>
    <mergeCell ref="A18:B18"/>
    <mergeCell ref="A20:B20"/>
    <mergeCell ref="A71:G72"/>
    <mergeCell ref="A39:B39"/>
    <mergeCell ref="A66:B66"/>
    <mergeCell ref="C65:D65"/>
    <mergeCell ref="C66:D66"/>
    <mergeCell ref="A56:D56"/>
    <mergeCell ref="A61:E61"/>
    <mergeCell ref="A62:E62"/>
    <mergeCell ref="A65:B65"/>
    <mergeCell ref="A54:D54"/>
    <mergeCell ref="A55:D55"/>
    <mergeCell ref="A40:B40"/>
    <mergeCell ref="A52:H52"/>
    <mergeCell ref="A47:B47"/>
    <mergeCell ref="A46:B46"/>
    <mergeCell ref="A48:B48"/>
    <mergeCell ref="A37:B37"/>
    <mergeCell ref="A23:B23"/>
    <mergeCell ref="A25:B25"/>
    <mergeCell ref="A35:B35"/>
    <mergeCell ref="A36:B36"/>
    <mergeCell ref="A27:B27"/>
    <mergeCell ref="A29:B29"/>
    <mergeCell ref="A31:B31"/>
    <mergeCell ref="A32:B32"/>
    <mergeCell ref="A33:B33"/>
    <mergeCell ref="A42:B42"/>
    <mergeCell ref="A43:B43"/>
    <mergeCell ref="A49:H50"/>
    <mergeCell ref="A38:B38"/>
    <mergeCell ref="A41:B41"/>
    <mergeCell ref="A44:B44"/>
    <mergeCell ref="A45:B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Алексей</cp:lastModifiedBy>
  <cp:lastPrinted>2020-03-20T01:18:39Z</cp:lastPrinted>
  <dcterms:created xsi:type="dcterms:W3CDTF">2013-02-18T04:38:06Z</dcterms:created>
  <dcterms:modified xsi:type="dcterms:W3CDTF">2020-03-20T01:26:47Z</dcterms:modified>
</cp:coreProperties>
</file>