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5" i="8"/>
  <c r="H46"/>
  <c r="H44"/>
  <c r="E35"/>
  <c r="G35"/>
  <c r="F35"/>
  <c r="H34"/>
  <c r="H33"/>
  <c r="H32"/>
  <c r="H31"/>
  <c r="H29"/>
  <c r="F29"/>
  <c r="E29"/>
  <c r="F8"/>
  <c r="H8"/>
  <c r="F27"/>
  <c r="G27"/>
  <c r="H27"/>
  <c r="F26"/>
  <c r="H26"/>
  <c r="H37"/>
  <c r="H39"/>
  <c r="G53"/>
  <c r="G41"/>
  <c r="F41"/>
  <c r="E41"/>
  <c r="F40"/>
  <c r="E40"/>
  <c r="G40"/>
  <c r="H40"/>
  <c r="G39"/>
  <c r="G25"/>
  <c r="E21"/>
  <c r="E8"/>
  <c r="E27"/>
  <c r="E26"/>
  <c r="F38"/>
  <c r="G38"/>
  <c r="G37"/>
  <c r="D43"/>
  <c r="F42"/>
  <c r="E42"/>
  <c r="G8"/>
  <c r="G42"/>
  <c r="H43"/>
  <c r="E38"/>
  <c r="H38"/>
  <c r="C27"/>
  <c r="C26"/>
  <c r="C23"/>
  <c r="C22"/>
  <c r="C17"/>
  <c r="C16"/>
  <c r="G12"/>
  <c r="G15"/>
  <c r="G18"/>
  <c r="G21"/>
  <c r="H15"/>
  <c r="G17"/>
  <c r="G16"/>
  <c r="G23"/>
  <c r="G22"/>
  <c r="G20"/>
  <c r="G19"/>
  <c r="G14"/>
  <c r="G13"/>
  <c r="G10"/>
  <c r="G9"/>
  <c r="H25"/>
  <c r="D23"/>
  <c r="E23"/>
  <c r="F23"/>
  <c r="H23"/>
  <c r="D22"/>
  <c r="E22"/>
  <c r="F22"/>
  <c r="H22"/>
  <c r="H21"/>
  <c r="D20"/>
  <c r="E20"/>
  <c r="F20"/>
  <c r="H20"/>
  <c r="D19"/>
  <c r="E19"/>
  <c r="F19"/>
  <c r="H19"/>
  <c r="H18"/>
  <c r="D17"/>
  <c r="E17"/>
  <c r="F17"/>
  <c r="H17"/>
  <c r="D16"/>
  <c r="E16"/>
  <c r="F16"/>
  <c r="H16"/>
  <c r="D14"/>
  <c r="E14"/>
  <c r="F14"/>
  <c r="H14"/>
  <c r="D13"/>
  <c r="E13"/>
  <c r="F13"/>
  <c r="H13"/>
  <c r="H12"/>
  <c r="D10"/>
  <c r="E10"/>
  <c r="F10"/>
  <c r="H10"/>
  <c r="D9"/>
  <c r="E9"/>
  <c r="F9"/>
  <c r="H9"/>
  <c r="C20"/>
  <c r="C19"/>
  <c r="C14"/>
  <c r="C13"/>
  <c r="C10"/>
  <c r="C9"/>
</calcChain>
</file>

<file path=xl/comments1.xml><?xml version="1.0" encoding="utf-8"?>
<comments xmlns="http://schemas.openxmlformats.org/spreadsheetml/2006/main">
  <authors>
    <author>BuhFN</author>
  </authors>
  <commentList>
    <comment ref="C37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2 рекламных щита в 2х подъездах по 150 руб*2=300 в месяц
300*12=3600</t>
        </r>
      </text>
    </comment>
  </commentList>
</comments>
</file>

<file path=xl/sharedStrings.xml><?xml version="1.0" encoding="utf-8"?>
<sst xmlns="http://schemas.openxmlformats.org/spreadsheetml/2006/main" count="174" uniqueCount="155">
  <si>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</si>
  <si>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</si>
  <si>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</si>
  <si>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</si>
  <si>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</si>
  <si>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</si>
  <si>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</si>
  <si>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</si>
  <si>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</si>
  <si>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</si>
  <si>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</si>
  <si>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</si>
  <si>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</si>
  <si>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</si>
  <si>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</si>
  <si>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</si>
  <si>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</si>
  <si>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</si>
  <si>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</si>
  <si>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</si>
  <si>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</si>
  <si>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</si>
  <si>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</si>
  <si>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</si>
  <si>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</si>
  <si>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</si>
  <si>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</si>
  <si>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</si>
  <si>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</si>
  <si>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</si>
  <si>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</si>
  <si>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</si>
  <si>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</si>
  <si>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</si>
  <si>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</si>
  <si>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</si>
  <si>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</si>
  <si>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</si>
  <si>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</si>
  <si>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</si>
  <si>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</si>
  <si>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</si>
  <si>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</si>
  <si>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</si>
  <si>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</si>
  <si>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</si>
  <si>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</si>
  <si>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</si>
  <si>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</si>
  <si>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</si>
  <si>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</si>
  <si>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</si>
  <si>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</si>
  <si>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</si>
  <si>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</si>
  <si>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</si>
  <si>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</si>
  <si>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</si>
  <si>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</si>
  <si>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</si>
  <si>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</si>
  <si>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</si>
  <si>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</si>
  <si>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</si>
  <si>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</si>
  <si>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</si>
  <si>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</si>
  <si>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</si>
  <si>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</si>
  <si>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</si>
  <si>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</si>
  <si>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</si>
  <si>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</si>
  <si>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</si>
  <si>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</si>
  <si>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</si>
  <si>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</si>
  <si>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</si>
  <si>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</si>
  <si>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</si>
  <si>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</si>
  <si>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</si>
  <si>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</si>
  <si>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</si>
  <si>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1.4 Вывоз и утилизация ТБО</t>
  </si>
  <si>
    <t>неименование работ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</si>
  <si>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</si>
  <si>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</si>
  <si>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</si>
  <si>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</si>
  <si>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</si>
  <si>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</si>
  <si>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</si>
  <si>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</si>
  <si>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</si>
  <si>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</si>
  <si>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</si>
  <si>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</si>
  <si>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</si>
  <si>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</si>
  <si>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</si>
  <si>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</si>
  <si>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</si>
  <si>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</si>
  <si>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</si>
  <si>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Ленинского района-1"</t>
  </si>
  <si>
    <t>ул. Суханова</t>
  </si>
  <si>
    <t>ООО " Ярд"</t>
  </si>
  <si>
    <t>2-260-343</t>
  </si>
  <si>
    <t>Суханова, 4/а</t>
  </si>
  <si>
    <t xml:space="preserve">                                                 №  4/а</t>
  </si>
  <si>
    <t>1 717,20 м2</t>
  </si>
  <si>
    <t>01.08.2009г.</t>
  </si>
  <si>
    <t>ООО "Комфорт"</t>
  </si>
  <si>
    <t>ул. Тунгусская, 8</t>
  </si>
  <si>
    <t>Колличество проживающих</t>
  </si>
  <si>
    <t>ИТОГО ПО ДОМУ:</t>
  </si>
  <si>
    <t>ПРОЧИЕ УСЛУГИ:</t>
  </si>
  <si>
    <t>ИТОГО ПО ПРОЧИМ УСЛУГАМ:</t>
  </si>
  <si>
    <t>4. Реклама в подъездах, исполн. ООО Правильный формат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</si>
  <si>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</si>
  <si>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</si>
  <si>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</si>
  <si>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</si>
  <si>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</si>
  <si>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</si>
  <si>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ООО " Восток Мегаполис "</t>
  </si>
  <si>
    <t>300р.в мес</t>
  </si>
  <si>
    <t>5. Телекоммуникации на общедомовом имуществе. Ростелеком.</t>
  </si>
  <si>
    <t>220р. В мес</t>
  </si>
  <si>
    <t xml:space="preserve">                       Отчет ООО "Управляющей компании Ленинского района-1"  за 2017 г.</t>
  </si>
  <si>
    <t>293,8 м2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</si>
  <si>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</si>
  <si>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</si>
  <si>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</si>
  <si>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года</t>
  </si>
  <si>
    <t>сумма, т.р.</t>
  </si>
  <si>
    <t>кол-ство</t>
  </si>
  <si>
    <t>исполнитель</t>
  </si>
  <si>
    <t>3. Перечень работ, выполненных по статье " текущий ремонт"  в 2017 году.</t>
  </si>
  <si>
    <t>замена окон на ПХВ на л/клетках</t>
  </si>
  <si>
    <t>26,52 кв.м</t>
  </si>
  <si>
    <t>СтройЕвроКомп</t>
  </si>
  <si>
    <t>аврийный ремонт канализации</t>
  </si>
  <si>
    <t>20 п.м</t>
  </si>
  <si>
    <t>Ландшафт</t>
  </si>
  <si>
    <t>3.Коммунальные услуги: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</si>
  <si>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</si>
  <si>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</si>
  <si>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</si>
  <si>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</si>
  <si>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</si>
  <si>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План по статье "текущий ремонт" на 2018 год</t>
  </si>
  <si>
    <t>Управляющая компания предлагает: ремонт системы ХГВС и центрального отопления. Выполнение работ возможно за счет дополнительного сбора средств.Собственникам необходимо предоставить в УК протокол общего собрания на выполнение предложенных, или иных работ.</t>
  </si>
  <si>
    <r>
      <t xml:space="preserve">ИСХ  </t>
    </r>
    <r>
      <rPr>
        <b/>
        <u/>
        <sz val="9"/>
        <color theme="1"/>
        <rFont val="Calibri"/>
        <family val="2"/>
        <charset val="204"/>
        <scheme val="minor"/>
      </rPr>
      <t xml:space="preserve">  № 23/03 от 01.03.12018 г.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</si>
</sst>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0" xfId="0" applyFon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164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0" fillId="0" borderId="0" xfId="0" applyNumberForma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3" fillId="0" borderId="4" xfId="0" applyFont="1" applyBorder="1" applyAlignment="1"/>
    <xf numFmtId="0" fontId="3" fillId="0" borderId="8" xfId="0" applyFont="1" applyBorder="1" applyAlignment="1"/>
    <xf numFmtId="164" fontId="15" fillId="0" borderId="0" xfId="0" applyNumberFormat="1" applyFon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2" fontId="9" fillId="0" borderId="6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0" fillId="2" borderId="0" xfId="0" applyFill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/>
    <xf numFmtId="0" fontId="0" fillId="2" borderId="0" xfId="0" applyFill="1" applyBorder="1"/>
    <xf numFmtId="2" fontId="9" fillId="2" borderId="1" xfId="0" applyNumberFormat="1" applyFont="1" applyFill="1" applyBorder="1" applyAlignment="1"/>
    <xf numFmtId="0" fontId="3" fillId="2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12" fillId="0" borderId="5" xfId="0" applyFont="1" applyBorder="1"/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6" fillId="0" borderId="5" xfId="0" applyFont="1" applyBorder="1"/>
    <xf numFmtId="164" fontId="6" fillId="0" borderId="2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8" fillId="0" borderId="1" xfId="0" applyFont="1" applyBorder="1"/>
    <xf numFmtId="0" fontId="6" fillId="0" borderId="1" xfId="0" applyFont="1" applyBorder="1"/>
    <xf numFmtId="17" fontId="6" fillId="0" borderId="1" xfId="0" applyNumberFormat="1" applyFont="1" applyBorder="1" applyAlignment="1">
      <alignment horizontal="center"/>
    </xf>
    <xf numFmtId="164" fontId="20" fillId="0" borderId="0" xfId="0" applyNumberFormat="1" applyFont="1"/>
    <xf numFmtId="2" fontId="3" fillId="0" borderId="2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0" fillId="2" borderId="0" xfId="0" applyNumberFormat="1" applyFill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4" fontId="3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2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6" fillId="0" borderId="2" xfId="0" applyFont="1" applyBorder="1" applyAlignment="1"/>
    <xf numFmtId="0" fontId="0" fillId="0" borderId="6" xfId="0" applyBorder="1" applyAlignment="1"/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6" xfId="0" applyNumberForma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9" fillId="2" borderId="2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A4" sqref="A4:XFD4"/>
    </sheetView>
  </sheetViews>
  <sheetFormatPr defaultRowHeight="1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130</v>
      </c>
      <c r="C1" s="1"/>
    </row>
    <row r="2" spans="1:4" ht="15" customHeight="1">
      <c r="A2" s="2" t="s">
        <v>45</v>
      </c>
      <c r="C2" s="4"/>
    </row>
    <row r="3" spans="1:4" ht="15.75">
      <c r="B3" s="24" t="s">
        <v>110</v>
      </c>
      <c r="C3" s="24" t="s">
        <v>106</v>
      </c>
    </row>
    <row r="4" spans="1:4" ht="14.25" customHeight="1">
      <c r="A4" s="22" t="s">
        <v>154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86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7" t="s">
        <v>87</v>
      </c>
      <c r="D8" s="10"/>
    </row>
    <row r="9" spans="1:4" s="3" customFormat="1" ht="12" customHeight="1">
      <c r="A9" s="13" t="s">
        <v>1</v>
      </c>
      <c r="B9" s="14" t="s">
        <v>10</v>
      </c>
      <c r="C9" s="127" t="s">
        <v>11</v>
      </c>
      <c r="D9" s="128"/>
    </row>
    <row r="10" spans="1:4" s="3" customFormat="1" ht="24" customHeight="1">
      <c r="A10" s="13" t="s">
        <v>2</v>
      </c>
      <c r="B10" s="15" t="s">
        <v>12</v>
      </c>
      <c r="C10" s="129" t="s">
        <v>88</v>
      </c>
      <c r="D10" s="130"/>
    </row>
    <row r="11" spans="1:4" s="3" customFormat="1" ht="15" customHeight="1">
      <c r="A11" s="13" t="s">
        <v>3</v>
      </c>
      <c r="B11" s="14" t="s">
        <v>13</v>
      </c>
      <c r="C11" s="127" t="s">
        <v>14</v>
      </c>
      <c r="D11" s="128"/>
    </row>
    <row r="12" spans="1:4" s="3" customFormat="1" ht="18.75" customHeight="1">
      <c r="A12" s="131">
        <v>5</v>
      </c>
      <c r="B12" s="131" t="s">
        <v>89</v>
      </c>
      <c r="C12" s="55" t="s">
        <v>90</v>
      </c>
      <c r="D12" s="56" t="s">
        <v>91</v>
      </c>
    </row>
    <row r="13" spans="1:4" s="3" customFormat="1" ht="14.25" customHeight="1">
      <c r="A13" s="131"/>
      <c r="B13" s="131"/>
      <c r="C13" s="55" t="s">
        <v>92</v>
      </c>
      <c r="D13" s="56" t="s">
        <v>93</v>
      </c>
    </row>
    <row r="14" spans="1:4" s="3" customFormat="1">
      <c r="A14" s="131"/>
      <c r="B14" s="131"/>
      <c r="C14" s="55" t="s">
        <v>94</v>
      </c>
      <c r="D14" s="56" t="s">
        <v>95</v>
      </c>
    </row>
    <row r="15" spans="1:4" s="3" customFormat="1" ht="16.5" customHeight="1">
      <c r="A15" s="131"/>
      <c r="B15" s="131"/>
      <c r="C15" s="55" t="s">
        <v>96</v>
      </c>
      <c r="D15" s="56" t="s">
        <v>97</v>
      </c>
    </row>
    <row r="16" spans="1:4" s="3" customFormat="1" ht="16.5" customHeight="1">
      <c r="A16" s="131"/>
      <c r="B16" s="131"/>
      <c r="C16" s="55" t="s">
        <v>98</v>
      </c>
      <c r="D16" s="56" t="s">
        <v>99</v>
      </c>
    </row>
    <row r="17" spans="1:4" s="5" customFormat="1" ht="15.75" customHeight="1">
      <c r="A17" s="131"/>
      <c r="B17" s="131"/>
      <c r="C17" s="55" t="s">
        <v>100</v>
      </c>
      <c r="D17" s="56" t="s">
        <v>101</v>
      </c>
    </row>
    <row r="18" spans="1:4" s="5" customFormat="1" ht="15.75" customHeight="1">
      <c r="A18" s="131"/>
      <c r="B18" s="131"/>
      <c r="C18" s="57" t="s">
        <v>102</v>
      </c>
      <c r="D18" s="56" t="s">
        <v>103</v>
      </c>
    </row>
    <row r="19" spans="1:4" ht="21.75" customHeight="1">
      <c r="A19" s="13" t="s">
        <v>4</v>
      </c>
      <c r="B19" s="14" t="s">
        <v>15</v>
      </c>
      <c r="C19" s="132" t="s">
        <v>83</v>
      </c>
      <c r="D19" s="133"/>
    </row>
    <row r="20" spans="1:4" s="5" customFormat="1" ht="20.25" customHeight="1">
      <c r="A20" s="13" t="s">
        <v>5</v>
      </c>
      <c r="B20" s="14" t="s">
        <v>16</v>
      </c>
      <c r="C20" s="134" t="s">
        <v>49</v>
      </c>
      <c r="D20" s="135"/>
    </row>
    <row r="21" spans="1:4" s="5" customFormat="1" ht="15" customHeight="1">
      <c r="A21" s="13" t="s">
        <v>6</v>
      </c>
      <c r="B21" s="14" t="s">
        <v>17</v>
      </c>
      <c r="C21" s="129" t="s">
        <v>18</v>
      </c>
      <c r="D21" s="136"/>
    </row>
    <row r="22" spans="1:4" ht="13.5" customHeight="1">
      <c r="A22" s="25"/>
      <c r="B22" s="26"/>
      <c r="C22" s="25"/>
      <c r="D22" s="25"/>
    </row>
    <row r="23" spans="1:4">
      <c r="A23" s="8" t="s">
        <v>19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>
      <c r="A25" s="6"/>
      <c r="B25" s="18" t="s">
        <v>20</v>
      </c>
      <c r="C25" s="7" t="s">
        <v>21</v>
      </c>
      <c r="D25" s="9" t="s">
        <v>22</v>
      </c>
    </row>
    <row r="26" spans="1:4" ht="30.75" customHeight="1">
      <c r="A26" s="137" t="s">
        <v>25</v>
      </c>
      <c r="B26" s="138"/>
      <c r="C26" s="138"/>
      <c r="D26" s="139"/>
    </row>
    <row r="27" spans="1:4" ht="12" customHeight="1">
      <c r="A27" s="50"/>
      <c r="B27" s="51"/>
      <c r="C27" s="51"/>
      <c r="D27" s="52"/>
    </row>
    <row r="28" spans="1:4" ht="13.5" customHeight="1">
      <c r="A28" s="7">
        <v>1</v>
      </c>
      <c r="B28" s="6" t="s">
        <v>107</v>
      </c>
      <c r="C28" s="6" t="s">
        <v>23</v>
      </c>
      <c r="D28" s="6" t="s">
        <v>24</v>
      </c>
    </row>
    <row r="29" spans="1:4">
      <c r="A29" s="20" t="s">
        <v>26</v>
      </c>
      <c r="B29" s="19"/>
      <c r="C29" s="19"/>
      <c r="D29" s="19"/>
    </row>
    <row r="30" spans="1:4">
      <c r="A30" s="7">
        <v>1</v>
      </c>
      <c r="B30" s="6" t="s">
        <v>113</v>
      </c>
      <c r="C30" s="6" t="s">
        <v>23</v>
      </c>
      <c r="D30" s="6" t="s">
        <v>108</v>
      </c>
    </row>
    <row r="31" spans="1:4">
      <c r="A31" s="20" t="s">
        <v>38</v>
      </c>
      <c r="B31" s="19"/>
      <c r="C31" s="19"/>
      <c r="D31" s="19"/>
    </row>
    <row r="32" spans="1:4">
      <c r="A32" s="20" t="s">
        <v>39</v>
      </c>
      <c r="B32" s="19"/>
      <c r="C32" s="19"/>
      <c r="D32" s="19"/>
    </row>
    <row r="33" spans="1:4">
      <c r="A33" s="7">
        <v>1</v>
      </c>
      <c r="B33" s="6" t="s">
        <v>126</v>
      </c>
      <c r="C33" s="6" t="s">
        <v>114</v>
      </c>
      <c r="D33" s="6" t="s">
        <v>27</v>
      </c>
    </row>
    <row r="34" spans="1:4">
      <c r="A34" s="20" t="s">
        <v>28</v>
      </c>
      <c r="B34" s="19"/>
      <c r="C34" s="19"/>
      <c r="D34" s="19"/>
    </row>
    <row r="35" spans="1:4">
      <c r="A35" s="7">
        <v>1</v>
      </c>
      <c r="B35" s="6" t="s">
        <v>29</v>
      </c>
      <c r="C35" s="6" t="s">
        <v>23</v>
      </c>
      <c r="D35" s="6" t="s">
        <v>24</v>
      </c>
    </row>
    <row r="36" spans="1:4" ht="15" customHeight="1">
      <c r="A36" s="28"/>
      <c r="B36" s="12"/>
      <c r="C36" s="12"/>
      <c r="D36" s="12"/>
    </row>
    <row r="37" spans="1:4">
      <c r="A37" s="4" t="s">
        <v>44</v>
      </c>
      <c r="B37" s="19"/>
      <c r="C37" s="19"/>
      <c r="D37" s="19"/>
    </row>
    <row r="38" spans="1:4">
      <c r="A38" s="7">
        <v>1</v>
      </c>
      <c r="B38" s="6" t="s">
        <v>30</v>
      </c>
      <c r="C38" s="125">
        <v>1962</v>
      </c>
      <c r="D38" s="126"/>
    </row>
    <row r="39" spans="1:4" ht="15" customHeight="1">
      <c r="A39" s="7">
        <v>2</v>
      </c>
      <c r="B39" s="6" t="s">
        <v>32</v>
      </c>
      <c r="C39" s="125">
        <v>5</v>
      </c>
      <c r="D39" s="126"/>
    </row>
    <row r="40" spans="1:4">
      <c r="A40" s="7">
        <v>3</v>
      </c>
      <c r="B40" s="6" t="s">
        <v>33</v>
      </c>
      <c r="C40" s="125">
        <v>2</v>
      </c>
      <c r="D40" s="126"/>
    </row>
    <row r="41" spans="1:4">
      <c r="A41" s="7">
        <v>4</v>
      </c>
      <c r="B41" s="6" t="s">
        <v>31</v>
      </c>
      <c r="C41" s="125" t="s">
        <v>73</v>
      </c>
      <c r="D41" s="126"/>
    </row>
    <row r="42" spans="1:4" ht="15" customHeight="1">
      <c r="A42" s="7">
        <v>5</v>
      </c>
      <c r="B42" s="6" t="s">
        <v>34</v>
      </c>
      <c r="C42" s="125" t="s">
        <v>73</v>
      </c>
      <c r="D42" s="126"/>
    </row>
    <row r="43" spans="1:4">
      <c r="A43" s="7">
        <v>6</v>
      </c>
      <c r="B43" s="6" t="s">
        <v>35</v>
      </c>
      <c r="C43" s="125" t="s">
        <v>111</v>
      </c>
      <c r="D43" s="126"/>
    </row>
    <row r="44" spans="1:4">
      <c r="A44" s="7">
        <v>7</v>
      </c>
      <c r="B44" s="6" t="s">
        <v>36</v>
      </c>
      <c r="C44" s="125" t="s">
        <v>73</v>
      </c>
      <c r="D44" s="126"/>
    </row>
    <row r="45" spans="1:4">
      <c r="A45" s="7">
        <v>8</v>
      </c>
      <c r="B45" s="6" t="s">
        <v>37</v>
      </c>
      <c r="C45" s="125" t="s">
        <v>131</v>
      </c>
      <c r="D45" s="126"/>
    </row>
    <row r="46" spans="1:4">
      <c r="A46" s="7">
        <v>9</v>
      </c>
      <c r="B46" s="6" t="s">
        <v>115</v>
      </c>
      <c r="C46" s="125">
        <v>71</v>
      </c>
      <c r="D46" s="130"/>
    </row>
    <row r="47" spans="1:4">
      <c r="A47" s="7">
        <v>10</v>
      </c>
      <c r="B47" s="6" t="s">
        <v>66</v>
      </c>
      <c r="C47" s="140" t="s">
        <v>112</v>
      </c>
      <c r="D47" s="126"/>
    </row>
    <row r="48" spans="1:4">
      <c r="A48" s="4"/>
    </row>
    <row r="49" spans="1:4">
      <c r="A49" s="4"/>
    </row>
    <row r="51" spans="1:4">
      <c r="A51" s="58"/>
      <c r="B51" s="58"/>
      <c r="C51" s="59"/>
      <c r="D51" s="60"/>
    </row>
    <row r="52" spans="1:4">
      <c r="A52" s="58"/>
      <c r="B52" s="58"/>
      <c r="C52" s="59"/>
      <c r="D52" s="60"/>
    </row>
    <row r="53" spans="1:4">
      <c r="A53" s="58"/>
      <c r="B53" s="58"/>
      <c r="C53" s="59"/>
      <c r="D53" s="60"/>
    </row>
    <row r="54" spans="1:4">
      <c r="A54" s="58"/>
      <c r="B54" s="58"/>
      <c r="C54" s="59"/>
      <c r="D54" s="60"/>
    </row>
    <row r="55" spans="1:4">
      <c r="A55" s="58"/>
      <c r="B55" s="58"/>
      <c r="C55" s="61"/>
      <c r="D55" s="60"/>
    </row>
    <row r="56" spans="1:4">
      <c r="A56" s="58"/>
      <c r="B56" s="58"/>
      <c r="C56" s="62"/>
      <c r="D56" s="60"/>
    </row>
  </sheetData>
  <mergeCells count="19"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  <mergeCell ref="C38:D38"/>
    <mergeCell ref="C9:D9"/>
    <mergeCell ref="C10:D10"/>
    <mergeCell ref="C11:D11"/>
    <mergeCell ref="A12:A18"/>
    <mergeCell ref="B12:B18"/>
    <mergeCell ref="C19:D19"/>
    <mergeCell ref="C20:D20"/>
    <mergeCell ref="C21:D21"/>
    <mergeCell ref="A26:D2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0"/>
  <sheetViews>
    <sheetView topLeftCell="A55" workbookViewId="0">
      <selection activeCell="G72" sqref="G72"/>
    </sheetView>
  </sheetViews>
  <sheetFormatPr defaultRowHeight="15"/>
  <cols>
    <col min="1" max="1" width="15.85546875" customWidth="1"/>
    <col min="2" max="2" width="13.42578125" style="30" customWidth="1"/>
    <col min="3" max="3" width="8.5703125" style="43" customWidth="1"/>
    <col min="4" max="4" width="8.28515625" customWidth="1"/>
    <col min="5" max="5" width="9" customWidth="1"/>
    <col min="6" max="6" width="8.5703125" customWidth="1"/>
    <col min="7" max="7" width="10.28515625" customWidth="1"/>
    <col min="8" max="8" width="11" customWidth="1"/>
  </cols>
  <sheetData>
    <row r="1" spans="1:26">
      <c r="A1" s="4" t="s">
        <v>121</v>
      </c>
      <c r="B1"/>
      <c r="C1" s="34"/>
      <c r="D1" s="34"/>
      <c r="G1" s="34"/>
      <c r="H1" s="19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>
      <c r="A2" s="4" t="s">
        <v>132</v>
      </c>
      <c r="B2"/>
      <c r="C2" s="34"/>
      <c r="D2" s="34"/>
      <c r="G2" s="34"/>
      <c r="H2" s="19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 s="93" customFormat="1" ht="25.5" customHeight="1">
      <c r="A3" s="170" t="s">
        <v>133</v>
      </c>
      <c r="B3" s="170"/>
      <c r="C3" s="95"/>
      <c r="D3" s="98">
        <v>127.15</v>
      </c>
      <c r="E3" s="90"/>
      <c r="F3" s="89"/>
      <c r="G3" s="89"/>
      <c r="H3" s="96"/>
      <c r="I3" s="99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s="93" customFormat="1" ht="15" customHeight="1">
      <c r="A4" s="170" t="s">
        <v>122</v>
      </c>
      <c r="B4" s="171"/>
      <c r="C4" s="95"/>
      <c r="D4" s="98">
        <v>236.22</v>
      </c>
      <c r="E4" s="90"/>
      <c r="F4" s="89"/>
      <c r="G4" s="89"/>
      <c r="H4" s="100"/>
      <c r="I4" s="99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 spans="1:26" s="93" customFormat="1" ht="15.75" customHeight="1">
      <c r="A5" s="170" t="s">
        <v>123</v>
      </c>
      <c r="B5" s="171"/>
      <c r="C5" s="95"/>
      <c r="D5" s="98">
        <v>-109.07</v>
      </c>
      <c r="E5" s="90"/>
      <c r="F5" s="89"/>
      <c r="G5" s="89"/>
      <c r="H5" s="96"/>
      <c r="I5" s="99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</row>
    <row r="6" spans="1:26">
      <c r="A6" s="174" t="s">
        <v>134</v>
      </c>
      <c r="B6" s="175"/>
      <c r="C6" s="175"/>
      <c r="D6" s="175"/>
      <c r="E6" s="175"/>
      <c r="F6" s="175"/>
      <c r="G6" s="175"/>
      <c r="H6" s="176"/>
      <c r="I6" s="86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ht="56.25" customHeight="1">
      <c r="A7" s="179" t="s">
        <v>54</v>
      </c>
      <c r="B7" s="162"/>
      <c r="C7" s="39" t="s">
        <v>55</v>
      </c>
      <c r="D7" s="29" t="s">
        <v>56</v>
      </c>
      <c r="E7" s="29" t="s">
        <v>57</v>
      </c>
      <c r="F7" s="29" t="s">
        <v>58</v>
      </c>
      <c r="G7" s="35" t="s">
        <v>59</v>
      </c>
      <c r="H7" s="29" t="s">
        <v>60</v>
      </c>
      <c r="J7" s="70"/>
    </row>
    <row r="8" spans="1:26" ht="17.25" customHeight="1">
      <c r="A8" s="179" t="s">
        <v>61</v>
      </c>
      <c r="B8" s="156"/>
      <c r="C8" s="40">
        <v>15.12</v>
      </c>
      <c r="D8" s="69">
        <v>-108.04</v>
      </c>
      <c r="E8" s="69">
        <f>E12+E15+E18+E21</f>
        <v>311.57000000000005</v>
      </c>
      <c r="F8" s="69">
        <f>F12+F15+F18+F21</f>
        <v>300.89000000000004</v>
      </c>
      <c r="G8" s="69">
        <f>F8</f>
        <v>300.89000000000004</v>
      </c>
      <c r="H8" s="64">
        <f>F8-E8+D8</f>
        <v>-118.72000000000001</v>
      </c>
      <c r="J8" s="70"/>
    </row>
    <row r="9" spans="1:26">
      <c r="A9" s="36" t="s">
        <v>62</v>
      </c>
      <c r="B9" s="37"/>
      <c r="C9" s="41">
        <f>C8-C10</f>
        <v>13.607999999999999</v>
      </c>
      <c r="D9" s="46">
        <f>D8-D10</f>
        <v>-97.236000000000004</v>
      </c>
      <c r="E9" s="46">
        <f>E8-E10</f>
        <v>280.41300000000007</v>
      </c>
      <c r="F9" s="46">
        <f>F8-F10</f>
        <v>270.80100000000004</v>
      </c>
      <c r="G9" s="46">
        <f>G8-G10</f>
        <v>270.80100000000004</v>
      </c>
      <c r="H9" s="46">
        <f t="shared" ref="H9:H10" si="0">F9-E9+D9</f>
        <v>-106.84800000000003</v>
      </c>
      <c r="J9" s="70"/>
    </row>
    <row r="10" spans="1:26">
      <c r="A10" s="145" t="s">
        <v>63</v>
      </c>
      <c r="B10" s="146"/>
      <c r="C10" s="41">
        <f>C8*10%</f>
        <v>1.512</v>
      </c>
      <c r="D10" s="46">
        <f>D8*10%</f>
        <v>-10.804000000000002</v>
      </c>
      <c r="E10" s="46">
        <f>E8*10%</f>
        <v>31.157000000000007</v>
      </c>
      <c r="F10" s="46">
        <f>F8*10%</f>
        <v>30.089000000000006</v>
      </c>
      <c r="G10" s="46">
        <f>G8*10%</f>
        <v>30.089000000000006</v>
      </c>
      <c r="H10" s="46">
        <f t="shared" si="0"/>
        <v>-11.872000000000003</v>
      </c>
      <c r="J10" s="70"/>
    </row>
    <row r="11" spans="1:26" ht="12.75" customHeight="1">
      <c r="A11" s="180" t="s">
        <v>64</v>
      </c>
      <c r="B11" s="181"/>
      <c r="C11" s="181"/>
      <c r="D11" s="181"/>
      <c r="E11" s="181"/>
      <c r="F11" s="181"/>
      <c r="G11" s="181"/>
      <c r="H11" s="156"/>
    </row>
    <row r="12" spans="1:26">
      <c r="A12" s="147" t="s">
        <v>46</v>
      </c>
      <c r="B12" s="148"/>
      <c r="C12" s="40">
        <v>5.65</v>
      </c>
      <c r="D12" s="67">
        <v>-40.54</v>
      </c>
      <c r="E12" s="67">
        <v>116.43</v>
      </c>
      <c r="F12" s="67">
        <v>112.48</v>
      </c>
      <c r="G12" s="67">
        <f>F12</f>
        <v>112.48</v>
      </c>
      <c r="H12" s="46">
        <f>F12-E12+D12</f>
        <v>-44.49</v>
      </c>
    </row>
    <row r="13" spans="1:26">
      <c r="A13" s="36" t="s">
        <v>62</v>
      </c>
      <c r="B13" s="37"/>
      <c r="C13" s="41">
        <f>C12-C14</f>
        <v>5.085</v>
      </c>
      <c r="D13" s="46">
        <f>D12-D14</f>
        <v>-36.485999999999997</v>
      </c>
      <c r="E13" s="46">
        <f>E12-E14</f>
        <v>104.78700000000001</v>
      </c>
      <c r="F13" s="46">
        <f>F12-F14</f>
        <v>101.232</v>
      </c>
      <c r="G13" s="46">
        <f>G12-G14</f>
        <v>101.232</v>
      </c>
      <c r="H13" s="46">
        <f t="shared" ref="H13:H23" si="1">F13-E13+D13</f>
        <v>-40.041000000000004</v>
      </c>
      <c r="J13" s="70"/>
    </row>
    <row r="14" spans="1:26">
      <c r="A14" s="145" t="s">
        <v>63</v>
      </c>
      <c r="B14" s="146"/>
      <c r="C14" s="41">
        <f>C12*10%</f>
        <v>0.56500000000000006</v>
      </c>
      <c r="D14" s="46">
        <f>D12*10%</f>
        <v>-4.0540000000000003</v>
      </c>
      <c r="E14" s="46">
        <f>E12*10%</f>
        <v>11.643000000000001</v>
      </c>
      <c r="F14" s="46">
        <f>F12*10%</f>
        <v>11.248000000000001</v>
      </c>
      <c r="G14" s="46">
        <f>G12*10%</f>
        <v>11.248000000000001</v>
      </c>
      <c r="H14" s="46">
        <f t="shared" si="1"/>
        <v>-4.4489999999999998</v>
      </c>
      <c r="J14" s="70"/>
    </row>
    <row r="15" spans="1:26" ht="23.25" customHeight="1">
      <c r="A15" s="147" t="s">
        <v>40</v>
      </c>
      <c r="B15" s="148"/>
      <c r="C15" s="40">
        <v>3.45</v>
      </c>
      <c r="D15" s="67">
        <v>-24.69</v>
      </c>
      <c r="E15" s="67">
        <v>71.09</v>
      </c>
      <c r="F15" s="67">
        <v>68.680000000000007</v>
      </c>
      <c r="G15" s="67">
        <f>F15</f>
        <v>68.680000000000007</v>
      </c>
      <c r="H15" s="46">
        <f>F15-E15+D15</f>
        <v>-27.099999999999998</v>
      </c>
      <c r="J15" s="70"/>
    </row>
    <row r="16" spans="1:26">
      <c r="A16" s="36" t="s">
        <v>62</v>
      </c>
      <c r="B16" s="37"/>
      <c r="C16" s="41">
        <f>C15-C17</f>
        <v>3.105</v>
      </c>
      <c r="D16" s="46">
        <f>D15-D17</f>
        <v>-22.221</v>
      </c>
      <c r="E16" s="46">
        <f>E15-E17</f>
        <v>63.981000000000002</v>
      </c>
      <c r="F16" s="46">
        <f>F15-F17</f>
        <v>61.812000000000005</v>
      </c>
      <c r="G16" s="46">
        <f>G15-G17</f>
        <v>61.812000000000005</v>
      </c>
      <c r="H16" s="46">
        <f t="shared" si="1"/>
        <v>-24.389999999999997</v>
      </c>
      <c r="J16" s="70"/>
    </row>
    <row r="17" spans="1:8" ht="15" customHeight="1">
      <c r="A17" s="145" t="s">
        <v>63</v>
      </c>
      <c r="B17" s="146"/>
      <c r="C17" s="41">
        <f>C15*10%</f>
        <v>0.34500000000000003</v>
      </c>
      <c r="D17" s="46">
        <f>D15*10%</f>
        <v>-2.4690000000000003</v>
      </c>
      <c r="E17" s="46">
        <f>E15*10%</f>
        <v>7.1090000000000009</v>
      </c>
      <c r="F17" s="46">
        <f>F15*10%</f>
        <v>6.8680000000000012</v>
      </c>
      <c r="G17" s="46">
        <f>G15*10%</f>
        <v>6.8680000000000012</v>
      </c>
      <c r="H17" s="46">
        <f t="shared" si="1"/>
        <v>-2.71</v>
      </c>
    </row>
    <row r="18" spans="1:8" ht="15.75" customHeight="1">
      <c r="A18" s="147" t="s">
        <v>47</v>
      </c>
      <c r="B18" s="148"/>
      <c r="C18" s="39">
        <v>2.37</v>
      </c>
      <c r="D18" s="67">
        <v>-16.940000000000001</v>
      </c>
      <c r="E18" s="67">
        <v>48.84</v>
      </c>
      <c r="F18" s="67">
        <v>47.18</v>
      </c>
      <c r="G18" s="67">
        <f>F18</f>
        <v>47.18</v>
      </c>
      <c r="H18" s="46">
        <f t="shared" si="1"/>
        <v>-18.600000000000005</v>
      </c>
    </row>
    <row r="19" spans="1:8" ht="15" customHeight="1">
      <c r="A19" s="36" t="s">
        <v>62</v>
      </c>
      <c r="B19" s="37"/>
      <c r="C19" s="41">
        <f>C18-C20</f>
        <v>2.133</v>
      </c>
      <c r="D19" s="46">
        <f>D18-D20</f>
        <v>-15.246</v>
      </c>
      <c r="E19" s="46">
        <f>E18-E20</f>
        <v>43.956000000000003</v>
      </c>
      <c r="F19" s="46">
        <f>F18-F20</f>
        <v>42.462000000000003</v>
      </c>
      <c r="G19" s="46">
        <f>G18-G20</f>
        <v>42.462000000000003</v>
      </c>
      <c r="H19" s="46">
        <f t="shared" si="1"/>
        <v>-16.740000000000002</v>
      </c>
    </row>
    <row r="20" spans="1:8" ht="12.75" customHeight="1">
      <c r="A20" s="145" t="s">
        <v>63</v>
      </c>
      <c r="B20" s="146"/>
      <c r="C20" s="41">
        <f>C18*10%</f>
        <v>0.23700000000000002</v>
      </c>
      <c r="D20" s="46">
        <f>D18*10%</f>
        <v>-1.6940000000000002</v>
      </c>
      <c r="E20" s="46">
        <f>E18*10%</f>
        <v>4.8840000000000003</v>
      </c>
      <c r="F20" s="46">
        <f>F18*10%</f>
        <v>4.718</v>
      </c>
      <c r="G20" s="46">
        <f>G18*10%</f>
        <v>4.718</v>
      </c>
      <c r="H20" s="46">
        <f t="shared" si="1"/>
        <v>-1.8600000000000005</v>
      </c>
    </row>
    <row r="21" spans="1:8" ht="14.25" customHeight="1">
      <c r="A21" s="11" t="s">
        <v>84</v>
      </c>
      <c r="B21" s="38"/>
      <c r="C21" s="42">
        <v>3.65</v>
      </c>
      <c r="D21" s="46">
        <v>-25.87</v>
      </c>
      <c r="E21" s="46">
        <f>9.07+2.27+1.85+62.02</f>
        <v>75.210000000000008</v>
      </c>
      <c r="F21" s="46">
        <v>72.55</v>
      </c>
      <c r="G21" s="46">
        <f>F21</f>
        <v>72.55</v>
      </c>
      <c r="H21" s="46">
        <f t="shared" si="1"/>
        <v>-28.530000000000012</v>
      </c>
    </row>
    <row r="22" spans="1:8" ht="14.25" customHeight="1">
      <c r="A22" s="36" t="s">
        <v>62</v>
      </c>
      <c r="B22" s="37"/>
      <c r="C22" s="41">
        <f>C21-C23</f>
        <v>3.2850000000000001</v>
      </c>
      <c r="D22" s="46">
        <f>D21-D23</f>
        <v>-23.283000000000001</v>
      </c>
      <c r="E22" s="46">
        <f>E21-E23</f>
        <v>67.689000000000007</v>
      </c>
      <c r="F22" s="46">
        <f>F21-F23</f>
        <v>65.295000000000002</v>
      </c>
      <c r="G22" s="46">
        <f>G21-G23</f>
        <v>65.295000000000002</v>
      </c>
      <c r="H22" s="46">
        <f t="shared" si="1"/>
        <v>-25.677000000000007</v>
      </c>
    </row>
    <row r="23" spans="1:8">
      <c r="A23" s="145" t="s">
        <v>63</v>
      </c>
      <c r="B23" s="146"/>
      <c r="C23" s="41">
        <f>C21*10%</f>
        <v>0.36499999999999999</v>
      </c>
      <c r="D23" s="46">
        <f>D21*10%</f>
        <v>-2.5870000000000002</v>
      </c>
      <c r="E23" s="46">
        <f>E21*10%</f>
        <v>7.5210000000000008</v>
      </c>
      <c r="F23" s="46">
        <f>F21*10%</f>
        <v>7.2549999999999999</v>
      </c>
      <c r="G23" s="46">
        <f>G21*10%</f>
        <v>7.2549999999999999</v>
      </c>
      <c r="H23" s="46">
        <f t="shared" si="1"/>
        <v>-2.8530000000000011</v>
      </c>
    </row>
    <row r="24" spans="1:8" s="93" customFormat="1" ht="8.25" customHeight="1">
      <c r="A24" s="118"/>
      <c r="B24" s="119"/>
      <c r="C24" s="120"/>
      <c r="D24" s="121"/>
      <c r="E24" s="122"/>
      <c r="F24" s="122"/>
      <c r="G24" s="123"/>
      <c r="H24" s="122"/>
    </row>
    <row r="25" spans="1:8" ht="15.75" customHeight="1">
      <c r="A25" s="179" t="s">
        <v>41</v>
      </c>
      <c r="B25" s="156"/>
      <c r="C25" s="42">
        <v>5.29</v>
      </c>
      <c r="D25" s="64">
        <v>224.02</v>
      </c>
      <c r="E25" s="64">
        <v>109.01</v>
      </c>
      <c r="F25" s="64">
        <v>105.3</v>
      </c>
      <c r="G25" s="68">
        <f>G26+G27</f>
        <v>331.15999999999997</v>
      </c>
      <c r="H25" s="64">
        <f>F25-E25-G25+D25+F25</f>
        <v>-5.5499999999999972</v>
      </c>
    </row>
    <row r="26" spans="1:8" s="4" customFormat="1" ht="15.75" customHeight="1">
      <c r="A26" s="83" t="s">
        <v>65</v>
      </c>
      <c r="B26" s="84"/>
      <c r="C26" s="42">
        <f>C25-C27</f>
        <v>4.7610000000000001</v>
      </c>
      <c r="D26" s="64">
        <v>225.07</v>
      </c>
      <c r="E26" s="64">
        <f>E25-E27</f>
        <v>98.109000000000009</v>
      </c>
      <c r="F26" s="64">
        <f>F25-F27</f>
        <v>94.77</v>
      </c>
      <c r="G26" s="85">
        <v>320.63</v>
      </c>
      <c r="H26" s="64">
        <f t="shared" ref="H26:H27" si="2">F26-E26-G26+D26+F26</f>
        <v>-4.1290000000000049</v>
      </c>
    </row>
    <row r="27" spans="1:8" ht="16.5" customHeight="1">
      <c r="A27" s="145" t="s">
        <v>63</v>
      </c>
      <c r="B27" s="146"/>
      <c r="C27" s="41">
        <f>C25*10%</f>
        <v>0.52900000000000003</v>
      </c>
      <c r="D27" s="46">
        <v>-1.05</v>
      </c>
      <c r="E27" s="46">
        <f>E25*10%</f>
        <v>10.901000000000002</v>
      </c>
      <c r="F27" s="46">
        <f>F25*10%</f>
        <v>10.530000000000001</v>
      </c>
      <c r="G27" s="46">
        <f>F27</f>
        <v>10.530000000000001</v>
      </c>
      <c r="H27" s="46">
        <f t="shared" si="2"/>
        <v>-1.4210000000000012</v>
      </c>
    </row>
    <row r="28" spans="1:8" ht="5.25" customHeight="1">
      <c r="A28" s="101"/>
      <c r="B28" s="102"/>
      <c r="C28" s="41"/>
      <c r="D28" s="46"/>
      <c r="E28" s="46"/>
      <c r="F28" s="46"/>
      <c r="G28" s="116"/>
      <c r="H28" s="46"/>
    </row>
    <row r="29" spans="1:8" ht="16.5" customHeight="1">
      <c r="A29" s="141" t="s">
        <v>146</v>
      </c>
      <c r="B29" s="142"/>
      <c r="C29" s="42"/>
      <c r="D29" s="64">
        <v>0</v>
      </c>
      <c r="E29" s="64">
        <f>E31+E32+E33+E34</f>
        <v>33</v>
      </c>
      <c r="F29" s="64">
        <f>F31+F32+F33+F34</f>
        <v>29.12</v>
      </c>
      <c r="G29" s="68">
        <v>29.12</v>
      </c>
      <c r="H29" s="64">
        <f>F29-E29</f>
        <v>-3.879999999999999</v>
      </c>
    </row>
    <row r="30" spans="1:8" ht="16.5" customHeight="1">
      <c r="A30" s="36" t="s">
        <v>147</v>
      </c>
      <c r="B30" s="117"/>
      <c r="C30" s="41"/>
      <c r="D30" s="46"/>
      <c r="E30" s="46"/>
      <c r="F30" s="46"/>
      <c r="G30" s="116"/>
      <c r="H30" s="46"/>
    </row>
    <row r="31" spans="1:8" ht="16.5" customHeight="1">
      <c r="A31" s="143" t="s">
        <v>148</v>
      </c>
      <c r="B31" s="144"/>
      <c r="C31" s="41"/>
      <c r="D31" s="46">
        <v>0</v>
      </c>
      <c r="E31" s="46">
        <v>1.1100000000000001</v>
      </c>
      <c r="F31" s="46">
        <v>0.97</v>
      </c>
      <c r="G31" s="46">
        <v>0.97</v>
      </c>
      <c r="H31" s="46">
        <f t="shared" ref="H31:H34" si="3">F31-E31</f>
        <v>-0.14000000000000012</v>
      </c>
    </row>
    <row r="32" spans="1:8" ht="16.5" customHeight="1">
      <c r="A32" s="143" t="s">
        <v>150</v>
      </c>
      <c r="B32" s="144"/>
      <c r="C32" s="41"/>
      <c r="D32" s="46">
        <v>0</v>
      </c>
      <c r="E32" s="46">
        <v>5.3</v>
      </c>
      <c r="F32" s="46">
        <v>4.63</v>
      </c>
      <c r="G32" s="46">
        <v>4.63</v>
      </c>
      <c r="H32" s="46">
        <f t="shared" si="3"/>
        <v>-0.66999999999999993</v>
      </c>
    </row>
    <row r="33" spans="1:26" ht="16.5" customHeight="1">
      <c r="A33" s="143" t="s">
        <v>151</v>
      </c>
      <c r="B33" s="144"/>
      <c r="C33" s="41"/>
      <c r="D33" s="46">
        <v>0</v>
      </c>
      <c r="E33" s="46">
        <v>26.03</v>
      </c>
      <c r="F33" s="46">
        <v>23.04</v>
      </c>
      <c r="G33" s="46">
        <v>23.04</v>
      </c>
      <c r="H33" s="46">
        <f t="shared" si="3"/>
        <v>-2.990000000000002</v>
      </c>
    </row>
    <row r="34" spans="1:26" ht="16.5" customHeight="1">
      <c r="A34" s="143" t="s">
        <v>149</v>
      </c>
      <c r="B34" s="144"/>
      <c r="C34" s="41"/>
      <c r="D34" s="46">
        <v>0</v>
      </c>
      <c r="E34" s="46">
        <v>0.56000000000000005</v>
      </c>
      <c r="F34" s="46">
        <v>0.48</v>
      </c>
      <c r="G34" s="46">
        <v>0.48</v>
      </c>
      <c r="H34" s="46">
        <f t="shared" si="3"/>
        <v>-8.0000000000000071E-2</v>
      </c>
    </row>
    <row r="35" spans="1:26" s="92" customFormat="1" ht="13.5" customHeight="1">
      <c r="A35" s="87" t="s">
        <v>116</v>
      </c>
      <c r="B35" s="88"/>
      <c r="C35" s="89"/>
      <c r="D35" s="90"/>
      <c r="E35" s="90">
        <f>E8+E25+E29</f>
        <v>453.58000000000004</v>
      </c>
      <c r="F35" s="90">
        <f t="shared" ref="F35:G35" si="4">F8+F25+F29</f>
        <v>435.31000000000006</v>
      </c>
      <c r="G35" s="90">
        <f t="shared" si="4"/>
        <v>661.17</v>
      </c>
      <c r="H35" s="90"/>
    </row>
    <row r="36" spans="1:26" s="92" customFormat="1" ht="13.5" customHeight="1">
      <c r="A36" s="87" t="s">
        <v>117</v>
      </c>
      <c r="B36" s="88"/>
      <c r="C36" s="89"/>
      <c r="D36" s="90"/>
      <c r="E36" s="90"/>
      <c r="F36" s="90"/>
      <c r="G36" s="91"/>
      <c r="H36" s="90"/>
    </row>
    <row r="37" spans="1:26" ht="23.25" customHeight="1">
      <c r="A37" s="164" t="s">
        <v>119</v>
      </c>
      <c r="B37" s="165"/>
      <c r="C37" s="63" t="s">
        <v>127</v>
      </c>
      <c r="D37" s="65">
        <v>8.9700000000000006</v>
      </c>
      <c r="E37" s="65">
        <v>3.6</v>
      </c>
      <c r="F37" s="65">
        <v>3.6</v>
      </c>
      <c r="G37" s="66">
        <f>G38</f>
        <v>0.6120000000000001</v>
      </c>
      <c r="H37" s="64">
        <f t="shared" ref="H37:H38" si="5">F37-E37-G37+D37+F37</f>
        <v>11.958</v>
      </c>
    </row>
    <row r="38" spans="1:26" ht="16.5" customHeight="1">
      <c r="A38" s="74" t="s">
        <v>48</v>
      </c>
      <c r="B38" s="75"/>
      <c r="C38" s="53"/>
      <c r="D38" s="54">
        <v>0</v>
      </c>
      <c r="E38" s="54">
        <f>E37*17%</f>
        <v>0.6120000000000001</v>
      </c>
      <c r="F38" s="54">
        <f>F37*17%</f>
        <v>0.6120000000000001</v>
      </c>
      <c r="G38" s="54">
        <f>F38</f>
        <v>0.6120000000000001</v>
      </c>
      <c r="H38" s="64">
        <f t="shared" si="5"/>
        <v>0</v>
      </c>
    </row>
    <row r="39" spans="1:26" ht="23.25" customHeight="1">
      <c r="A39" s="164" t="s">
        <v>128</v>
      </c>
      <c r="B39" s="165"/>
      <c r="C39" s="63" t="s">
        <v>129</v>
      </c>
      <c r="D39" s="65">
        <v>2.19</v>
      </c>
      <c r="E39" s="65">
        <v>2.64</v>
      </c>
      <c r="F39" s="65">
        <v>2.64</v>
      </c>
      <c r="G39" s="66">
        <f>G40</f>
        <v>0.44880000000000003</v>
      </c>
      <c r="H39" s="64">
        <f t="shared" ref="H39:H40" si="6">F39-E39-G39+D39+F39</f>
        <v>4.3811999999999998</v>
      </c>
    </row>
    <row r="40" spans="1:26" ht="16.5" customHeight="1">
      <c r="A40" s="74" t="s">
        <v>48</v>
      </c>
      <c r="B40" s="75"/>
      <c r="C40" s="53"/>
      <c r="D40" s="54">
        <v>0</v>
      </c>
      <c r="E40" s="54">
        <f>E39*17%</f>
        <v>0.44880000000000003</v>
      </c>
      <c r="F40" s="54">
        <f>F39*17%</f>
        <v>0.44880000000000003</v>
      </c>
      <c r="G40" s="54">
        <f>F40</f>
        <v>0.44880000000000003</v>
      </c>
      <c r="H40" s="64">
        <f t="shared" si="6"/>
        <v>0</v>
      </c>
    </row>
    <row r="41" spans="1:26" s="93" customFormat="1" ht="14.25" customHeight="1">
      <c r="A41" s="166" t="s">
        <v>118</v>
      </c>
      <c r="B41" s="167"/>
      <c r="C41" s="89"/>
      <c r="D41" s="90"/>
      <c r="E41" s="90">
        <f>E37+E39</f>
        <v>6.24</v>
      </c>
      <c r="F41" s="90">
        <f t="shared" ref="F41:G41" si="7">F37+F39</f>
        <v>6.24</v>
      </c>
      <c r="G41" s="90">
        <f t="shared" si="7"/>
        <v>1.0608000000000002</v>
      </c>
      <c r="H41" s="90"/>
    </row>
    <row r="42" spans="1:26" s="93" customFormat="1">
      <c r="A42" s="177" t="s">
        <v>124</v>
      </c>
      <c r="B42" s="178"/>
      <c r="C42" s="89"/>
      <c r="D42" s="94"/>
      <c r="E42" s="89">
        <f>E35+E41</f>
        <v>459.82000000000005</v>
      </c>
      <c r="F42" s="89">
        <f>F35+F41</f>
        <v>441.55000000000007</v>
      </c>
      <c r="G42" s="89">
        <f>G35+G41</f>
        <v>662.23079999999993</v>
      </c>
      <c r="H42" s="90"/>
    </row>
    <row r="43" spans="1:26" s="93" customFormat="1" ht="17.25" customHeight="1">
      <c r="A43" s="177" t="s">
        <v>125</v>
      </c>
      <c r="B43" s="178"/>
      <c r="C43" s="89"/>
      <c r="D43" s="90">
        <f>D3</f>
        <v>127.15</v>
      </c>
      <c r="E43" s="89"/>
      <c r="F43" s="89"/>
      <c r="G43" s="89"/>
      <c r="H43" s="98">
        <f>F42-E42+D43+F42-G42</f>
        <v>-111.80079999999987</v>
      </c>
      <c r="I43" s="124"/>
    </row>
    <row r="44" spans="1:26" s="93" customFormat="1" ht="24.75" customHeight="1">
      <c r="A44" s="170" t="s">
        <v>135</v>
      </c>
      <c r="B44" s="170"/>
      <c r="C44" s="95"/>
      <c r="D44" s="98"/>
      <c r="E44" s="90"/>
      <c r="F44" s="89"/>
      <c r="G44" s="89"/>
      <c r="H44" s="98">
        <f>H45+H46</f>
        <v>-111.8108</v>
      </c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</row>
    <row r="45" spans="1:26" s="93" customFormat="1" ht="15" customHeight="1">
      <c r="A45" s="170" t="s">
        <v>122</v>
      </c>
      <c r="B45" s="171"/>
      <c r="C45" s="95"/>
      <c r="D45" s="95"/>
      <c r="E45" s="90"/>
      <c r="F45" s="89"/>
      <c r="G45" s="89"/>
      <c r="H45" s="98">
        <f>H37+H39</f>
        <v>16.339199999999998</v>
      </c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</row>
    <row r="46" spans="1:26" s="93" customFormat="1" ht="15" customHeight="1">
      <c r="A46" s="172" t="s">
        <v>123</v>
      </c>
      <c r="B46" s="173"/>
      <c r="C46" s="95"/>
      <c r="D46" s="95"/>
      <c r="E46" s="90"/>
      <c r="F46" s="89"/>
      <c r="G46" s="89"/>
      <c r="H46" s="98">
        <f>H8+H25+H29</f>
        <v>-128.15</v>
      </c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</row>
    <row r="47" spans="1:26" ht="28.5" customHeight="1">
      <c r="A47" s="168" t="s">
        <v>120</v>
      </c>
      <c r="B47" s="169"/>
      <c r="C47" s="169"/>
      <c r="D47" s="169"/>
      <c r="E47" s="169"/>
      <c r="F47" s="169"/>
      <c r="G47" s="169"/>
      <c r="H47" s="169"/>
    </row>
    <row r="48" spans="1:26" ht="26.25" customHeight="1">
      <c r="A48" s="104"/>
      <c r="B48" s="105"/>
      <c r="C48" s="105"/>
      <c r="D48" s="105"/>
      <c r="E48" s="105"/>
      <c r="F48" s="105"/>
      <c r="G48" s="105"/>
      <c r="H48" s="105"/>
    </row>
    <row r="49" spans="1:13" ht="16.5" customHeight="1">
      <c r="A49" s="106" t="s">
        <v>139</v>
      </c>
      <c r="B49" s="107"/>
      <c r="C49" s="108"/>
      <c r="D49" s="109"/>
      <c r="E49" s="109"/>
      <c r="F49" s="109"/>
      <c r="G49" s="109"/>
      <c r="H49" s="113"/>
    </row>
    <row r="50" spans="1:13" ht="12" customHeight="1">
      <c r="A50" s="163" t="s">
        <v>85</v>
      </c>
      <c r="B50" s="146"/>
      <c r="C50" s="146"/>
      <c r="D50" s="130"/>
      <c r="E50" s="31" t="s">
        <v>50</v>
      </c>
      <c r="F50" s="31" t="s">
        <v>137</v>
      </c>
      <c r="G50" s="103" t="s">
        <v>136</v>
      </c>
      <c r="H50" s="113" t="s">
        <v>138</v>
      </c>
    </row>
    <row r="51" spans="1:13" ht="14.25" customHeight="1">
      <c r="A51" s="152" t="s">
        <v>140</v>
      </c>
      <c r="B51" s="153"/>
      <c r="C51" s="153"/>
      <c r="D51" s="154"/>
      <c r="E51" s="114">
        <v>42917</v>
      </c>
      <c r="F51" s="31" t="s">
        <v>141</v>
      </c>
      <c r="G51" s="110">
        <v>208.71</v>
      </c>
      <c r="H51" s="6" t="s">
        <v>142</v>
      </c>
      <c r="I51" s="115"/>
      <c r="J51" s="49"/>
      <c r="K51" s="49"/>
      <c r="L51" s="49"/>
      <c r="M51" s="49"/>
    </row>
    <row r="52" spans="1:13" ht="14.25" customHeight="1">
      <c r="A52" s="152" t="s">
        <v>143</v>
      </c>
      <c r="B52" s="153"/>
      <c r="C52" s="153"/>
      <c r="D52" s="154"/>
      <c r="E52" s="114">
        <v>42979</v>
      </c>
      <c r="F52" s="31" t="s">
        <v>144</v>
      </c>
      <c r="G52" s="110">
        <v>111.92</v>
      </c>
      <c r="H52" s="113" t="s">
        <v>145</v>
      </c>
      <c r="I52" s="76"/>
      <c r="J52" s="49"/>
      <c r="K52" s="49"/>
      <c r="L52" s="49"/>
      <c r="M52" s="49"/>
    </row>
    <row r="53" spans="1:13" s="4" customFormat="1" ht="13.5" customHeight="1">
      <c r="A53" s="160" t="s">
        <v>7</v>
      </c>
      <c r="B53" s="161"/>
      <c r="C53" s="161"/>
      <c r="D53" s="162"/>
      <c r="E53" s="47"/>
      <c r="F53" s="48"/>
      <c r="G53" s="111">
        <f>SUM(G51:G52)</f>
        <v>320.63</v>
      </c>
      <c r="H53" s="112"/>
    </row>
    <row r="54" spans="1:13" s="4" customFormat="1" ht="13.5" customHeight="1">
      <c r="A54" s="77"/>
      <c r="B54" s="78"/>
      <c r="C54" s="78"/>
      <c r="D54" s="78"/>
      <c r="E54" s="79"/>
      <c r="F54" s="80"/>
      <c r="G54" s="81"/>
    </row>
    <row r="55" spans="1:13" s="4" customFormat="1" ht="13.5" customHeight="1">
      <c r="A55" s="77"/>
      <c r="B55" s="78"/>
      <c r="C55" s="78"/>
      <c r="D55" s="78"/>
      <c r="E55" s="79"/>
      <c r="F55" s="80"/>
      <c r="G55" s="81"/>
    </row>
    <row r="56" spans="1:13" s="4" customFormat="1" ht="13.5" customHeight="1">
      <c r="A56" s="77"/>
      <c r="B56" s="78"/>
      <c r="C56" s="78"/>
      <c r="D56" s="78"/>
      <c r="E56" s="79"/>
      <c r="F56" s="80"/>
      <c r="G56" s="81"/>
    </row>
    <row r="57" spans="1:13" s="4" customFormat="1" ht="13.5" customHeight="1">
      <c r="A57" s="77"/>
      <c r="B57" s="78"/>
      <c r="C57" s="78"/>
      <c r="D57" s="78"/>
      <c r="E57" s="79"/>
      <c r="F57" s="80"/>
      <c r="G57" s="81"/>
    </row>
    <row r="58" spans="1:13">
      <c r="A58" s="21" t="s">
        <v>42</v>
      </c>
      <c r="D58" s="23"/>
      <c r="E58" s="23"/>
      <c r="F58" s="23"/>
      <c r="G58" s="23"/>
    </row>
    <row r="59" spans="1:13">
      <c r="A59" s="21" t="s">
        <v>43</v>
      </c>
      <c r="D59" s="23"/>
      <c r="E59" s="23"/>
      <c r="F59" s="23"/>
      <c r="G59" s="23"/>
    </row>
    <row r="60" spans="1:13" ht="23.25" customHeight="1">
      <c r="A60" s="163" t="s">
        <v>53</v>
      </c>
      <c r="B60" s="146"/>
      <c r="C60" s="146"/>
      <c r="D60" s="146"/>
      <c r="E60" s="130"/>
      <c r="F60" s="33" t="s">
        <v>51</v>
      </c>
      <c r="G60" s="32" t="s">
        <v>52</v>
      </c>
    </row>
    <row r="61" spans="1:13">
      <c r="A61" s="163" t="s">
        <v>73</v>
      </c>
      <c r="B61" s="146"/>
      <c r="C61" s="146"/>
      <c r="D61" s="146"/>
      <c r="E61" s="130"/>
      <c r="F61" s="31"/>
      <c r="G61" s="31">
        <v>0</v>
      </c>
    </row>
    <row r="62" spans="1:13">
      <c r="A62" s="23"/>
      <c r="D62" s="23"/>
      <c r="E62" s="23"/>
      <c r="F62" s="23"/>
      <c r="G62" s="23"/>
    </row>
    <row r="63" spans="1:13" s="4" customFormat="1">
      <c r="A63" s="21" t="s">
        <v>67</v>
      </c>
      <c r="B63" s="44"/>
      <c r="C63" s="45"/>
      <c r="D63" s="21"/>
      <c r="E63" s="21"/>
      <c r="F63" s="21"/>
      <c r="G63" s="21"/>
    </row>
    <row r="64" spans="1:13">
      <c r="A64" s="155" t="s">
        <v>68</v>
      </c>
      <c r="B64" s="156"/>
      <c r="C64" s="157" t="s">
        <v>69</v>
      </c>
      <c r="D64" s="156"/>
      <c r="E64" s="31" t="s">
        <v>70</v>
      </c>
      <c r="F64" s="31" t="s">
        <v>71</v>
      </c>
      <c r="G64" s="31" t="s">
        <v>72</v>
      </c>
    </row>
    <row r="65" spans="1:8">
      <c r="A65" s="155" t="s">
        <v>109</v>
      </c>
      <c r="B65" s="156"/>
      <c r="C65" s="158">
        <v>0</v>
      </c>
      <c r="D65" s="159"/>
      <c r="E65" s="31">
        <v>4</v>
      </c>
      <c r="F65" s="31">
        <v>0</v>
      </c>
      <c r="G65" s="31">
        <v>0</v>
      </c>
    </row>
    <row r="66" spans="1:8">
      <c r="A66" s="23"/>
      <c r="D66" s="23"/>
      <c r="E66" s="23"/>
      <c r="F66" s="23"/>
      <c r="G66" s="23"/>
    </row>
    <row r="68" spans="1:8">
      <c r="A68" s="21" t="s">
        <v>104</v>
      </c>
      <c r="E68" s="34"/>
      <c r="F68" s="71"/>
      <c r="G68" s="34"/>
    </row>
    <row r="69" spans="1:8">
      <c r="A69" s="21" t="s">
        <v>152</v>
      </c>
      <c r="B69" s="72"/>
      <c r="C69" s="73"/>
      <c r="D69" s="21"/>
      <c r="E69" s="34"/>
      <c r="F69" s="71"/>
      <c r="G69" s="34"/>
    </row>
    <row r="70" spans="1:8" ht="45.75" customHeight="1">
      <c r="A70" s="149" t="s">
        <v>153</v>
      </c>
      <c r="B70" s="150"/>
      <c r="C70" s="150"/>
      <c r="D70" s="150"/>
      <c r="E70" s="150"/>
      <c r="F70" s="150"/>
      <c r="G70" s="150"/>
      <c r="H70" s="151"/>
    </row>
    <row r="73" spans="1:8">
      <c r="A73" s="4" t="s">
        <v>74</v>
      </c>
      <c r="B73" s="44"/>
      <c r="C73" s="45"/>
      <c r="D73" s="4"/>
      <c r="E73" s="4" t="s">
        <v>75</v>
      </c>
      <c r="F73" s="4"/>
    </row>
    <row r="74" spans="1:8">
      <c r="A74" s="4" t="s">
        <v>76</v>
      </c>
      <c r="B74" s="44"/>
      <c r="C74" s="45"/>
      <c r="D74" s="4"/>
      <c r="E74" s="4"/>
      <c r="F74" s="4"/>
    </row>
    <row r="75" spans="1:8">
      <c r="A75" s="4" t="s">
        <v>105</v>
      </c>
      <c r="B75" s="44"/>
      <c r="C75" s="45"/>
      <c r="D75" s="4"/>
      <c r="E75" s="4"/>
      <c r="F75" s="4"/>
    </row>
    <row r="77" spans="1:8">
      <c r="A77" s="23" t="s">
        <v>77</v>
      </c>
      <c r="B77" s="82"/>
    </row>
    <row r="78" spans="1:8">
      <c r="A78" s="23" t="s">
        <v>78</v>
      </c>
      <c r="B78" s="82"/>
      <c r="C78" s="43" t="s">
        <v>24</v>
      </c>
    </row>
    <row r="79" spans="1:8">
      <c r="A79" s="23" t="s">
        <v>79</v>
      </c>
      <c r="B79" s="82"/>
      <c r="C79" s="43" t="s">
        <v>80</v>
      </c>
    </row>
    <row r="80" spans="1:8">
      <c r="A80" s="23" t="s">
        <v>81</v>
      </c>
      <c r="B80" s="82"/>
      <c r="C80" s="43" t="s">
        <v>82</v>
      </c>
    </row>
  </sheetData>
  <mergeCells count="42">
    <mergeCell ref="A3:B3"/>
    <mergeCell ref="A6:H6"/>
    <mergeCell ref="A42:B42"/>
    <mergeCell ref="A43:B43"/>
    <mergeCell ref="A44:B44"/>
    <mergeCell ref="A39:B39"/>
    <mergeCell ref="A7:B7"/>
    <mergeCell ref="A8:B8"/>
    <mergeCell ref="A10:B10"/>
    <mergeCell ref="A11:H11"/>
    <mergeCell ref="A12:B12"/>
    <mergeCell ref="A4:B4"/>
    <mergeCell ref="A5:B5"/>
    <mergeCell ref="A25:B25"/>
    <mergeCell ref="A27:B27"/>
    <mergeCell ref="A23:B23"/>
    <mergeCell ref="A50:D50"/>
    <mergeCell ref="A37:B37"/>
    <mergeCell ref="A41:B41"/>
    <mergeCell ref="A47:H47"/>
    <mergeCell ref="A45:B45"/>
    <mergeCell ref="A46:B46"/>
    <mergeCell ref="A70:H70"/>
    <mergeCell ref="A51:D51"/>
    <mergeCell ref="A65:B65"/>
    <mergeCell ref="C64:D64"/>
    <mergeCell ref="C65:D65"/>
    <mergeCell ref="A64:B64"/>
    <mergeCell ref="A53:D53"/>
    <mergeCell ref="A60:E60"/>
    <mergeCell ref="A61:E61"/>
    <mergeCell ref="A52:D52"/>
    <mergeCell ref="A14:B14"/>
    <mergeCell ref="A15:B15"/>
    <mergeCell ref="A17:B17"/>
    <mergeCell ref="A18:B18"/>
    <mergeCell ref="A20:B20"/>
    <mergeCell ref="A29:B29"/>
    <mergeCell ref="A31:B31"/>
    <mergeCell ref="A32:B32"/>
    <mergeCell ref="A33:B33"/>
    <mergeCell ref="A34:B34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2018-03-01T22:56:41Z</cp:lastPrinted>
  <dcterms:created xsi:type="dcterms:W3CDTF">2013-02-18T04:38:06Z</dcterms:created>
  <dcterms:modified xsi:type="dcterms:W3CDTF">2018-03-06T01:10:09Z</dcterms:modified>
</cp:coreProperties>
</file>