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32" i="8"/>
  <c r="G42" i="8"/>
  <c r="G56" i="8"/>
  <c r="F8" i="8"/>
  <c r="F36" i="8"/>
  <c r="F42" i="8"/>
  <c r="F56" i="8"/>
  <c r="E8" i="8"/>
  <c r="E36" i="8"/>
  <c r="E42" i="8"/>
  <c r="E56" i="8"/>
  <c r="H8" i="8"/>
  <c r="H32" i="8"/>
  <c r="H36" i="8"/>
  <c r="H55" i="8"/>
  <c r="H60" i="8"/>
  <c r="H52" i="8"/>
  <c r="H50" i="8"/>
  <c r="F34" i="8"/>
  <c r="F33" i="8"/>
  <c r="E34" i="8"/>
  <c r="E33" i="8"/>
  <c r="H33" i="8"/>
  <c r="G10" i="8"/>
  <c r="G9" i="8"/>
  <c r="G14" i="8"/>
  <c r="G13" i="8"/>
  <c r="G29" i="8"/>
  <c r="G26" i="8"/>
  <c r="G25" i="8"/>
  <c r="G23" i="8"/>
  <c r="G22" i="8"/>
  <c r="G20" i="8"/>
  <c r="G19" i="8"/>
  <c r="G17" i="8"/>
  <c r="G16" i="8"/>
  <c r="F29" i="8"/>
  <c r="E2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E14" i="8"/>
  <c r="E13" i="8"/>
  <c r="F14" i="8"/>
  <c r="F13" i="8"/>
  <c r="D29" i="8"/>
  <c r="D26" i="8"/>
  <c r="D25" i="8"/>
  <c r="D23" i="8"/>
  <c r="D22" i="8"/>
  <c r="D20" i="8"/>
  <c r="D19" i="8"/>
  <c r="D17" i="8"/>
  <c r="D16" i="8"/>
  <c r="D14" i="8"/>
  <c r="D13" i="8"/>
  <c r="D10" i="8"/>
  <c r="D9" i="8"/>
  <c r="C33" i="8"/>
  <c r="C29" i="8"/>
  <c r="C26" i="8"/>
  <c r="C25" i="8"/>
  <c r="C23" i="8"/>
  <c r="C22" i="8"/>
  <c r="C20" i="8"/>
  <c r="C19" i="8"/>
  <c r="C17" i="8"/>
  <c r="C16" i="8"/>
  <c r="C14" i="8"/>
  <c r="C13" i="8"/>
  <c r="C10" i="8"/>
  <c r="C9" i="8"/>
  <c r="H45" i="8"/>
  <c r="H59" i="8"/>
  <c r="H58" i="8"/>
  <c r="D48" i="8"/>
  <c r="H41" i="8"/>
  <c r="H40" i="8"/>
  <c r="H39" i="8"/>
  <c r="H38" i="8"/>
  <c r="G76" i="8"/>
  <c r="H44" i="8"/>
  <c r="F48" i="8"/>
  <c r="E48" i="8"/>
  <c r="H34" i="8"/>
  <c r="H30" i="8"/>
  <c r="H28" i="8"/>
  <c r="H27" i="8"/>
  <c r="H26" i="8"/>
  <c r="H24" i="8"/>
  <c r="H23" i="8"/>
  <c r="H21" i="8"/>
  <c r="H20" i="8"/>
  <c r="H18" i="8"/>
  <c r="H17" i="8"/>
  <c r="H15" i="8"/>
  <c r="H14" i="8"/>
  <c r="H12" i="8"/>
  <c r="H10" i="8"/>
  <c r="H48" i="8"/>
  <c r="H13" i="8"/>
  <c r="H19" i="8"/>
  <c r="H25" i="8"/>
  <c r="H16" i="8"/>
  <c r="H22" i="8"/>
  <c r="H29" i="8"/>
  <c r="H9" i="8"/>
  <c r="H57" i="8"/>
</calcChain>
</file>

<file path=xl/sharedStrings.xml><?xml version="1.0" encoding="utf-8"?>
<sst xmlns="http://schemas.openxmlformats.org/spreadsheetml/2006/main" count="199" uniqueCount="174">
  <si>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</si>
  <si>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</si>
  <si>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</si>
  <si>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</si>
  <si>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</si>
  <si>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</si>
  <si>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</si>
  <si>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</si>
  <si>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</si>
  <si>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</si>
  <si>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</si>
  <si>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</si>
  <si>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</si>
  <si>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</si>
  <si>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</si>
  <si>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</si>
  <si>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</si>
  <si>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</si>
  <si>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</si>
  <si>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</si>
  <si>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</si>
  <si>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</si>
  <si>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</si>
  <si>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</si>
  <si>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</si>
  <si>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</si>
  <si>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</si>
  <si>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</si>
  <si>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</si>
  <si>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</si>
  <si>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</si>
  <si>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</si>
  <si>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</si>
  <si>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</si>
  <si>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</si>
  <si>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</si>
  <si>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</si>
  <si>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</si>
  <si>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</si>
  <si>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</si>
  <si>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</si>
  <si>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</si>
  <si>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</si>
  <si>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</si>
  <si>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</si>
  <si>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</si>
  <si>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</si>
  <si>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</si>
  <si>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</si>
  <si>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</si>
  <si>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</si>
  <si>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</si>
  <si>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</si>
  <si>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</si>
  <si>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</si>
  <si>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</si>
  <si>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</si>
  <si>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</si>
  <si>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</si>
  <si>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</si>
  <si>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</si>
  <si>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</si>
  <si>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</si>
  <si>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</si>
  <si>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</si>
  <si>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</si>
  <si>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</si>
  <si>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</si>
  <si>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</si>
  <si>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</si>
  <si>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</si>
  <si>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</si>
  <si>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</si>
  <si>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</si>
  <si>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</si>
  <si>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</si>
  <si>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</si>
  <si>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</si>
  <si>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</si>
  <si>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</si>
  <si>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</si>
  <si>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</si>
  <si>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</si>
  <si>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</si>
  <si>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</si>
  <si>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</si>
  <si>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</si>
  <si>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</si>
  <si>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</si>
  <si>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</si>
  <si>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</si>
  <si>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</si>
  <si>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</si>
  <si>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</si>
  <si>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</si>
  <si>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</si>
  <si>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</si>
  <si>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</si>
  <si>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</si>
  <si>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</si>
  <si>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</si>
  <si>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</si>
  <si>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</si>
  <si>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</si>
  <si>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</si>
  <si>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</si>
  <si>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№ 17 по ул. Славянской</t>
  </si>
  <si>
    <t>ООО " Эра"</t>
  </si>
  <si>
    <t>Тунгусская, 8</t>
  </si>
  <si>
    <t>2- 265 -897</t>
  </si>
  <si>
    <t>9 этажей</t>
  </si>
  <si>
    <t>6 подъездов</t>
  </si>
  <si>
    <t>6 лифтов</t>
  </si>
  <si>
    <t>6 м/проводов</t>
  </si>
  <si>
    <t>ukrl2006@mail.ru</t>
  </si>
  <si>
    <t>ООО " Чистый двор"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</si>
  <si>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июня 2006 года</t>
    </r>
  </si>
  <si>
    <t>обязпательное страхование лифтов</t>
  </si>
  <si>
    <t>6 шт</t>
  </si>
  <si>
    <t>ул. Тунгусская,8</t>
  </si>
  <si>
    <t>сумма, т.р.</t>
  </si>
  <si>
    <t>подрядчик</t>
  </si>
  <si>
    <t>итого по дому:</t>
  </si>
  <si>
    <t>Прочие работы и услуги</t>
  </si>
  <si>
    <t>Количество проживающих</t>
  </si>
  <si>
    <t>560 чел.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</si>
  <si>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</si>
  <si>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</si>
  <si>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</si>
  <si>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</si>
  <si>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РесоГарантия</t>
  </si>
  <si>
    <t xml:space="preserve"> Текущий ремонт коммуникаций, проходящих через нежилые помещения</t>
  </si>
  <si>
    <t xml:space="preserve"> Реклама в лифтах</t>
  </si>
  <si>
    <t>ООО Эра</t>
  </si>
  <si>
    <t>в т.ч на текущий ремонт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</si>
  <si>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</si>
  <si>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</si>
  <si>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</si>
  <si>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</si>
  <si>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ООО ТСГ</t>
  </si>
  <si>
    <t>всего: 4689,8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</si>
  <si>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</si>
  <si>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</si>
  <si>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</si>
  <si>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</si>
  <si>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</si>
  <si>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</si>
  <si>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</si>
  <si>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</si>
  <si>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аварийная замена задвижки на розлив ЦО</t>
  </si>
  <si>
    <t>2 шт</t>
  </si>
  <si>
    <t>аварийный ремонт ХВС кв.43-75,180,184,116</t>
  </si>
  <si>
    <t>50 п.м</t>
  </si>
  <si>
    <t>аварийная замена стояков ХГВС кв40,37а,подвал</t>
  </si>
  <si>
    <t>17 п.м</t>
  </si>
  <si>
    <t>замена задвижек на отопление</t>
  </si>
  <si>
    <t>4 шт</t>
  </si>
  <si>
    <t>замена стояков канализации</t>
  </si>
  <si>
    <t>45 п.м</t>
  </si>
  <si>
    <t>аврийный ремонт ГВС, СЦО</t>
  </si>
  <si>
    <t>компл</t>
  </si>
  <si>
    <t>аварийный ремонт кровли над 6 п.</t>
  </si>
  <si>
    <t>126 кв.м</t>
  </si>
  <si>
    <t>дизайн проект на благоустройство земельн. участка</t>
  </si>
  <si>
    <t>Диагностик</t>
  </si>
  <si>
    <t>санитарная вырубка деревьев, вывоз, утилизация</t>
  </si>
  <si>
    <t>7 шт</t>
  </si>
  <si>
    <t>Вертикаль</t>
  </si>
  <si>
    <t>Экспертиза- ПСД на асфальт</t>
  </si>
  <si>
    <t>Экопроект ЦЧР</t>
  </si>
  <si>
    <t>Современная городская среда</t>
  </si>
  <si>
    <t>План по статье "Текущий ремонт" на 2019 год.</t>
  </si>
  <si>
    <t xml:space="preserve"> Предложение Управляющей компании: По мере накопления средств- косметический ремонт подъездов.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</si>
  <si>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329/02 от 18.02.2019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</si>
</sst>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17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r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4" t="s">
        <v>106</v>
      </c>
    </row>
    <row r="4" spans="1:4" ht="14.25" customHeight="1" x14ac:dyDescent="0.25">
      <c r="A4" s="22" t="s">
        <v>173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 x14ac:dyDescent="0.25">
      <c r="A10" s="12" t="s">
        <v>2</v>
      </c>
      <c r="B10" s="15" t="s">
        <v>13</v>
      </c>
      <c r="C10" s="95" t="s">
        <v>87</v>
      </c>
      <c r="D10" s="96"/>
    </row>
    <row r="11" spans="1:4" s="3" customFormat="1" ht="15" customHeight="1" x14ac:dyDescent="0.25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 x14ac:dyDescent="0.25">
      <c r="A12" s="93">
        <v>5</v>
      </c>
      <c r="B12" s="93" t="s">
        <v>90</v>
      </c>
      <c r="C12" s="60" t="s">
        <v>91</v>
      </c>
      <c r="D12" s="61" t="s">
        <v>92</v>
      </c>
    </row>
    <row r="13" spans="1:4" s="3" customFormat="1" ht="15" customHeight="1" x14ac:dyDescent="0.25">
      <c r="A13" s="93"/>
      <c r="B13" s="93"/>
      <c r="C13" s="60" t="s">
        <v>93</v>
      </c>
      <c r="D13" s="61" t="s">
        <v>94</v>
      </c>
    </row>
    <row r="14" spans="1:4" s="3" customFormat="1" ht="15" customHeight="1" x14ac:dyDescent="0.25">
      <c r="A14" s="93"/>
      <c r="B14" s="93"/>
      <c r="C14" s="60" t="s">
        <v>95</v>
      </c>
      <c r="D14" s="61" t="s">
        <v>96</v>
      </c>
    </row>
    <row r="15" spans="1:4" s="3" customFormat="1" ht="15" customHeight="1" x14ac:dyDescent="0.25">
      <c r="A15" s="93"/>
      <c r="B15" s="93"/>
      <c r="C15" s="60" t="s">
        <v>97</v>
      </c>
      <c r="D15" s="61" t="s">
        <v>98</v>
      </c>
    </row>
    <row r="16" spans="1:4" s="3" customFormat="1" ht="15" customHeight="1" x14ac:dyDescent="0.25">
      <c r="A16" s="93"/>
      <c r="B16" s="93"/>
      <c r="C16" s="60" t="s">
        <v>99</v>
      </c>
      <c r="D16" s="61" t="s">
        <v>100</v>
      </c>
    </row>
    <row r="17" spans="1:5" s="3" customFormat="1" ht="15" customHeight="1" x14ac:dyDescent="0.25">
      <c r="A17" s="93"/>
      <c r="B17" s="93"/>
      <c r="C17" s="60" t="s">
        <v>101</v>
      </c>
      <c r="D17" s="61" t="s">
        <v>102</v>
      </c>
    </row>
    <row r="18" spans="1:5" s="3" customFormat="1" ht="15" customHeight="1" x14ac:dyDescent="0.25">
      <c r="A18" s="93"/>
      <c r="B18" s="93"/>
      <c r="C18" s="62" t="s">
        <v>103</v>
      </c>
      <c r="D18" s="61" t="s">
        <v>104</v>
      </c>
    </row>
    <row r="19" spans="1:5" s="3" customFormat="1" ht="14.25" customHeight="1" x14ac:dyDescent="0.25">
      <c r="A19" s="12" t="s">
        <v>4</v>
      </c>
      <c r="B19" s="13" t="s">
        <v>16</v>
      </c>
      <c r="C19" s="102" t="s">
        <v>114</v>
      </c>
      <c r="D19" s="103"/>
    </row>
    <row r="20" spans="1:5" s="3" customFormat="1" x14ac:dyDescent="0.25">
      <c r="A20" s="12" t="s">
        <v>5</v>
      </c>
      <c r="B20" s="13" t="s">
        <v>17</v>
      </c>
      <c r="C20" s="104" t="s">
        <v>59</v>
      </c>
      <c r="D20" s="105"/>
    </row>
    <row r="21" spans="1:5" s="3" customFormat="1" ht="16.5" customHeight="1" x14ac:dyDescent="0.25">
      <c r="A21" s="12" t="s">
        <v>6</v>
      </c>
      <c r="B21" s="13" t="s">
        <v>18</v>
      </c>
      <c r="C21" s="95" t="s">
        <v>19</v>
      </c>
      <c r="D21" s="96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7" t="s">
        <v>26</v>
      </c>
      <c r="B26" s="98"/>
      <c r="C26" s="98"/>
      <c r="D26" s="99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115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107</v>
      </c>
      <c r="C30" s="6" t="s">
        <v>108</v>
      </c>
      <c r="D30" s="10" t="s">
        <v>109</v>
      </c>
      <c r="E30" t="s">
        <v>86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119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1">
        <v>1977</v>
      </c>
      <c r="D40" s="92"/>
    </row>
    <row r="41" spans="1:4" x14ac:dyDescent="0.25">
      <c r="A41" s="7">
        <v>2</v>
      </c>
      <c r="B41" s="6" t="s">
        <v>37</v>
      </c>
      <c r="C41" s="91" t="s">
        <v>110</v>
      </c>
      <c r="D41" s="92"/>
    </row>
    <row r="42" spans="1:4" ht="15" customHeight="1" x14ac:dyDescent="0.25">
      <c r="A42" s="7">
        <v>3</v>
      </c>
      <c r="B42" s="6" t="s">
        <v>38</v>
      </c>
      <c r="C42" s="91" t="s">
        <v>111</v>
      </c>
      <c r="D42" s="94"/>
    </row>
    <row r="43" spans="1:4" x14ac:dyDescent="0.25">
      <c r="A43" s="7">
        <v>4</v>
      </c>
      <c r="B43" s="6" t="s">
        <v>36</v>
      </c>
      <c r="C43" s="91" t="s">
        <v>112</v>
      </c>
      <c r="D43" s="94"/>
    </row>
    <row r="44" spans="1:4" x14ac:dyDescent="0.25">
      <c r="A44" s="7">
        <v>5</v>
      </c>
      <c r="B44" s="6" t="s">
        <v>39</v>
      </c>
      <c r="C44" s="91" t="s">
        <v>113</v>
      </c>
      <c r="D44" s="94"/>
    </row>
    <row r="45" spans="1:4" x14ac:dyDescent="0.25">
      <c r="A45" s="7">
        <v>6</v>
      </c>
      <c r="B45" s="6" t="s">
        <v>40</v>
      </c>
      <c r="C45" s="91">
        <v>13699.3</v>
      </c>
      <c r="D45" s="92"/>
    </row>
    <row r="46" spans="1:4" ht="15" customHeight="1" x14ac:dyDescent="0.25">
      <c r="A46" s="7">
        <v>7</v>
      </c>
      <c r="B46" s="6" t="s">
        <v>41</v>
      </c>
      <c r="C46" s="91">
        <v>776.9</v>
      </c>
      <c r="D46" s="92"/>
    </row>
    <row r="47" spans="1:4" x14ac:dyDescent="0.25">
      <c r="A47" s="7">
        <v>8</v>
      </c>
      <c r="B47" s="6" t="s">
        <v>42</v>
      </c>
      <c r="C47" s="91" t="s">
        <v>140</v>
      </c>
      <c r="D47" s="92"/>
    </row>
    <row r="48" spans="1:4" x14ac:dyDescent="0.25">
      <c r="A48" s="7">
        <v>9</v>
      </c>
      <c r="B48" s="6" t="s">
        <v>124</v>
      </c>
      <c r="C48" s="91" t="s">
        <v>125</v>
      </c>
      <c r="D48" s="92"/>
    </row>
    <row r="49" spans="1:4" x14ac:dyDescent="0.25">
      <c r="A49" s="66"/>
      <c r="B49" s="6" t="s">
        <v>88</v>
      </c>
      <c r="C49" s="66" t="s">
        <v>116</v>
      </c>
      <c r="D49" s="6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68" workbookViewId="0">
      <selection activeCell="A56" sqref="A56:H9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140625" customWidth="1"/>
    <col min="7" max="7" width="9" customWidth="1"/>
    <col min="8" max="8" width="12.5703125" customWidth="1"/>
  </cols>
  <sheetData>
    <row r="1" spans="1:8" x14ac:dyDescent="0.25">
      <c r="A1" s="4" t="s">
        <v>126</v>
      </c>
      <c r="B1"/>
      <c r="C1" s="43"/>
      <c r="D1" s="43"/>
    </row>
    <row r="2" spans="1:8" ht="13.5" customHeight="1" x14ac:dyDescent="0.25">
      <c r="A2" s="4" t="s">
        <v>144</v>
      </c>
      <c r="B2"/>
      <c r="C2" s="43"/>
      <c r="D2" s="43"/>
    </row>
    <row r="3" spans="1:8" ht="56.25" customHeight="1" x14ac:dyDescent="0.25">
      <c r="A3" s="140" t="s">
        <v>65</v>
      </c>
      <c r="B3" s="141"/>
      <c r="C3" s="44" t="s">
        <v>66</v>
      </c>
      <c r="D3" s="32" t="s">
        <v>67</v>
      </c>
      <c r="E3" s="32" t="s">
        <v>68</v>
      </c>
      <c r="F3" s="32" t="s">
        <v>69</v>
      </c>
      <c r="G3" s="45" t="s">
        <v>70</v>
      </c>
      <c r="H3" s="32" t="s">
        <v>71</v>
      </c>
    </row>
    <row r="4" spans="1:8" ht="27" customHeight="1" x14ac:dyDescent="0.25">
      <c r="A4" s="155" t="s">
        <v>145</v>
      </c>
      <c r="B4" s="126"/>
      <c r="C4" s="44"/>
      <c r="D4" s="32">
        <v>-1045.83</v>
      </c>
      <c r="E4" s="32"/>
      <c r="F4" s="32"/>
      <c r="G4" s="45"/>
      <c r="H4" s="32"/>
    </row>
    <row r="5" spans="1:8" ht="15" customHeight="1" x14ac:dyDescent="0.25">
      <c r="A5" s="72" t="s">
        <v>127</v>
      </c>
      <c r="B5" s="73"/>
      <c r="C5" s="44"/>
      <c r="D5" s="32">
        <v>173.04</v>
      </c>
      <c r="E5" s="32"/>
      <c r="F5" s="32"/>
      <c r="G5" s="45"/>
      <c r="H5" s="32"/>
    </row>
    <row r="6" spans="1:8" ht="15" customHeight="1" x14ac:dyDescent="0.25">
      <c r="A6" s="72" t="s">
        <v>128</v>
      </c>
      <c r="B6" s="73"/>
      <c r="C6" s="44"/>
      <c r="D6" s="32">
        <v>-1218.8699999999999</v>
      </c>
      <c r="E6" s="32"/>
      <c r="F6" s="32"/>
      <c r="G6" s="45"/>
      <c r="H6" s="32"/>
    </row>
    <row r="7" spans="1:8" ht="23.25" customHeight="1" x14ac:dyDescent="0.25">
      <c r="A7" s="142" t="s">
        <v>146</v>
      </c>
      <c r="B7" s="114"/>
      <c r="C7" s="114"/>
      <c r="D7" s="114"/>
      <c r="E7" s="114"/>
      <c r="F7" s="114"/>
      <c r="G7" s="114"/>
      <c r="H7" s="115"/>
    </row>
    <row r="8" spans="1:8" ht="17.25" customHeight="1" x14ac:dyDescent="0.25">
      <c r="A8" s="140" t="s">
        <v>72</v>
      </c>
      <c r="B8" s="112"/>
      <c r="C8" s="87">
        <v>21.13</v>
      </c>
      <c r="D8" s="33">
        <v>-449.33</v>
      </c>
      <c r="E8" s="33">
        <f>E12+E15+E18+E21+E24+E27</f>
        <v>3422.37</v>
      </c>
      <c r="F8" s="33">
        <f>F12+F15+F18+F21+F24+F27</f>
        <v>3369.68</v>
      </c>
      <c r="G8" s="33">
        <f>G12+G15+G18+G21+G24+G27</f>
        <v>3369.68</v>
      </c>
      <c r="H8" s="88">
        <f>F8-E8+D8</f>
        <v>-502.02000000000004</v>
      </c>
    </row>
    <row r="9" spans="1:8" x14ac:dyDescent="0.25">
      <c r="A9" s="46" t="s">
        <v>73</v>
      </c>
      <c r="B9" s="47"/>
      <c r="C9" s="88">
        <f>C8-C10</f>
        <v>19.016999999999999</v>
      </c>
      <c r="D9" s="88">
        <f>D8-D10</f>
        <v>-404.39699999999999</v>
      </c>
      <c r="E9" s="88">
        <f>E8-E10</f>
        <v>3080.1329999999998</v>
      </c>
      <c r="F9" s="88">
        <f>F8-F10</f>
        <v>3032.712</v>
      </c>
      <c r="G9" s="88">
        <f>G8-G10</f>
        <v>3032.712</v>
      </c>
      <c r="H9" s="88">
        <f t="shared" ref="H9:H10" si="0">F9-E9+D9</f>
        <v>-451.81799999999981</v>
      </c>
    </row>
    <row r="10" spans="1:8" x14ac:dyDescent="0.25">
      <c r="A10" s="128" t="s">
        <v>74</v>
      </c>
      <c r="B10" s="114"/>
      <c r="C10" s="88">
        <f>C8*10%</f>
        <v>2.113</v>
      </c>
      <c r="D10" s="88">
        <f>D8*10%</f>
        <v>-44.933</v>
      </c>
      <c r="E10" s="88">
        <f>E8*10%</f>
        <v>342.23700000000002</v>
      </c>
      <c r="F10" s="88">
        <f>F8*10%</f>
        <v>336.96800000000002</v>
      </c>
      <c r="G10" s="88">
        <f>G8*10%</f>
        <v>336.96800000000002</v>
      </c>
      <c r="H10" s="88">
        <f t="shared" si="0"/>
        <v>-50.202000000000005</v>
      </c>
    </row>
    <row r="11" spans="1:8" ht="12.75" customHeight="1" x14ac:dyDescent="0.25">
      <c r="A11" s="142" t="s">
        <v>75</v>
      </c>
      <c r="B11" s="111"/>
      <c r="C11" s="111"/>
      <c r="D11" s="111"/>
      <c r="E11" s="111"/>
      <c r="F11" s="111"/>
      <c r="G11" s="111"/>
      <c r="H11" s="112"/>
    </row>
    <row r="12" spans="1:8" x14ac:dyDescent="0.25">
      <c r="A12" s="143" t="s">
        <v>55</v>
      </c>
      <c r="B12" s="144"/>
      <c r="C12" s="36">
        <v>5.65</v>
      </c>
      <c r="D12" s="33">
        <v>-135.37</v>
      </c>
      <c r="E12" s="33">
        <v>928.82</v>
      </c>
      <c r="F12" s="33">
        <v>907.3</v>
      </c>
      <c r="G12" s="33">
        <v>907.3</v>
      </c>
      <c r="H12" s="88">
        <f t="shared" ref="H12:H30" si="1">F12-E12+D12</f>
        <v>-156.8900000000001</v>
      </c>
    </row>
    <row r="13" spans="1:8" x14ac:dyDescent="0.25">
      <c r="A13" s="46" t="s">
        <v>73</v>
      </c>
      <c r="B13" s="47"/>
      <c r="C13" s="88">
        <f>C12-C14</f>
        <v>5.085</v>
      </c>
      <c r="D13" s="88">
        <f>D12-D14</f>
        <v>-121.833</v>
      </c>
      <c r="E13" s="88">
        <f>E12-E14</f>
        <v>835.9380000000001</v>
      </c>
      <c r="F13" s="88">
        <f>F12-F14</f>
        <v>816.56999999999994</v>
      </c>
      <c r="G13" s="88">
        <f>G12-G14</f>
        <v>816.56999999999994</v>
      </c>
      <c r="H13" s="88">
        <f t="shared" si="1"/>
        <v>-141.20100000000016</v>
      </c>
    </row>
    <row r="14" spans="1:8" x14ac:dyDescent="0.25">
      <c r="A14" s="128" t="s">
        <v>74</v>
      </c>
      <c r="B14" s="114"/>
      <c r="C14" s="88">
        <f>C12*10%</f>
        <v>0.56500000000000006</v>
      </c>
      <c r="D14" s="88">
        <f>D12*10%</f>
        <v>-13.537000000000001</v>
      </c>
      <c r="E14" s="88">
        <f>E12*10%</f>
        <v>92.882000000000005</v>
      </c>
      <c r="F14" s="88">
        <f>F12*10%</f>
        <v>90.73</v>
      </c>
      <c r="G14" s="88">
        <f>G12*10%</f>
        <v>90.73</v>
      </c>
      <c r="H14" s="88">
        <f t="shared" si="1"/>
        <v>-15.689000000000002</v>
      </c>
    </row>
    <row r="15" spans="1:8" ht="23.25" customHeight="1" x14ac:dyDescent="0.25">
      <c r="A15" s="143" t="s">
        <v>45</v>
      </c>
      <c r="B15" s="144"/>
      <c r="C15" s="36">
        <v>3.45</v>
      </c>
      <c r="D15" s="33">
        <v>-83.16</v>
      </c>
      <c r="E15" s="33">
        <v>567.15</v>
      </c>
      <c r="F15" s="33">
        <v>564.52</v>
      </c>
      <c r="G15" s="33">
        <v>564.52</v>
      </c>
      <c r="H15" s="88">
        <f t="shared" si="1"/>
        <v>-85.789999999999992</v>
      </c>
    </row>
    <row r="16" spans="1:8" x14ac:dyDescent="0.25">
      <c r="A16" s="46" t="s">
        <v>73</v>
      </c>
      <c r="B16" s="47"/>
      <c r="C16" s="88">
        <f>C15-C17</f>
        <v>3.105</v>
      </c>
      <c r="D16" s="88">
        <f>D15-D17</f>
        <v>-74.843999999999994</v>
      </c>
      <c r="E16" s="88">
        <f>E15-E17</f>
        <v>510.43499999999995</v>
      </c>
      <c r="F16" s="88">
        <f>F15-F17</f>
        <v>508.06799999999998</v>
      </c>
      <c r="G16" s="88">
        <f>G15-G17</f>
        <v>508.06799999999998</v>
      </c>
      <c r="H16" s="88">
        <f t="shared" si="1"/>
        <v>-77.210999999999956</v>
      </c>
    </row>
    <row r="17" spans="1:8" ht="15" customHeight="1" x14ac:dyDescent="0.25">
      <c r="A17" s="128" t="s">
        <v>74</v>
      </c>
      <c r="B17" s="114"/>
      <c r="C17" s="88">
        <f>C15*10%</f>
        <v>0.34500000000000003</v>
      </c>
      <c r="D17" s="88">
        <f>D15*10%</f>
        <v>-8.3160000000000007</v>
      </c>
      <c r="E17" s="88">
        <f>E15*10%</f>
        <v>56.715000000000003</v>
      </c>
      <c r="F17" s="88">
        <f>F15*10%</f>
        <v>56.451999999999998</v>
      </c>
      <c r="G17" s="88">
        <f>G15*10%</f>
        <v>56.451999999999998</v>
      </c>
      <c r="H17" s="88">
        <f t="shared" si="1"/>
        <v>-8.579000000000006</v>
      </c>
    </row>
    <row r="18" spans="1:8" ht="14.25" customHeight="1" x14ac:dyDescent="0.25">
      <c r="A18" s="143" t="s">
        <v>56</v>
      </c>
      <c r="B18" s="144"/>
      <c r="C18" s="44">
        <v>2.37</v>
      </c>
      <c r="D18" s="33">
        <v>-56.75</v>
      </c>
      <c r="E18" s="33">
        <v>388.81</v>
      </c>
      <c r="F18" s="33">
        <v>386.87</v>
      </c>
      <c r="G18" s="33">
        <v>386.87</v>
      </c>
      <c r="H18" s="88">
        <f t="shared" si="1"/>
        <v>-58.69</v>
      </c>
    </row>
    <row r="19" spans="1:8" ht="13.5" customHeight="1" x14ac:dyDescent="0.25">
      <c r="A19" s="46" t="s">
        <v>73</v>
      </c>
      <c r="B19" s="47"/>
      <c r="C19" s="88">
        <f>C18-C20</f>
        <v>2.133</v>
      </c>
      <c r="D19" s="88">
        <f>D18-D20</f>
        <v>-51.075000000000003</v>
      </c>
      <c r="E19" s="88">
        <f>E18-E20</f>
        <v>349.92899999999997</v>
      </c>
      <c r="F19" s="88">
        <f>F18-F20</f>
        <v>348.18299999999999</v>
      </c>
      <c r="G19" s="88">
        <f>G18-G20</f>
        <v>348.18299999999999</v>
      </c>
      <c r="H19" s="88">
        <f t="shared" si="1"/>
        <v>-52.820999999999984</v>
      </c>
    </row>
    <row r="20" spans="1:8" ht="12.75" customHeight="1" x14ac:dyDescent="0.25">
      <c r="A20" s="128" t="s">
        <v>74</v>
      </c>
      <c r="B20" s="114"/>
      <c r="C20" s="88">
        <f>C18*10%</f>
        <v>0.23700000000000002</v>
      </c>
      <c r="D20" s="88">
        <f>D18*10%</f>
        <v>-5.6750000000000007</v>
      </c>
      <c r="E20" s="88">
        <f>E18*10%</f>
        <v>38.881</v>
      </c>
      <c r="F20" s="88">
        <f>F18*10%</f>
        <v>38.687000000000005</v>
      </c>
      <c r="G20" s="88">
        <f>G18*10%</f>
        <v>38.687000000000005</v>
      </c>
      <c r="H20" s="88">
        <f t="shared" si="1"/>
        <v>-5.8689999999999962</v>
      </c>
    </row>
    <row r="21" spans="1:8" x14ac:dyDescent="0.25">
      <c r="A21" s="143" t="s">
        <v>57</v>
      </c>
      <c r="B21" s="144"/>
      <c r="C21" s="35">
        <v>1.1100000000000001</v>
      </c>
      <c r="D21" s="7">
        <v>-26.69</v>
      </c>
      <c r="E21" s="7">
        <v>182.48</v>
      </c>
      <c r="F21" s="7">
        <v>181.54</v>
      </c>
      <c r="G21" s="7">
        <v>181.54</v>
      </c>
      <c r="H21" s="88">
        <f t="shared" si="1"/>
        <v>-27.63</v>
      </c>
    </row>
    <row r="22" spans="1:8" ht="14.25" customHeight="1" x14ac:dyDescent="0.25">
      <c r="A22" s="46" t="s">
        <v>73</v>
      </c>
      <c r="B22" s="47">
        <v>-1045.83</v>
      </c>
      <c r="C22" s="88">
        <f>C21-C23</f>
        <v>0.99900000000000011</v>
      </c>
      <c r="D22" s="88">
        <f>D21-D23</f>
        <v>-24.021000000000001</v>
      </c>
      <c r="E22" s="88">
        <f>E21-E23</f>
        <v>164.232</v>
      </c>
      <c r="F22" s="88">
        <f>F21-F23</f>
        <v>163.386</v>
      </c>
      <c r="G22" s="88">
        <f>G21-G23</f>
        <v>163.386</v>
      </c>
      <c r="H22" s="88">
        <f t="shared" si="1"/>
        <v>-24.867000000000004</v>
      </c>
    </row>
    <row r="23" spans="1:8" ht="14.25" customHeight="1" x14ac:dyDescent="0.25">
      <c r="A23" s="128" t="s">
        <v>74</v>
      </c>
      <c r="B23" s="114"/>
      <c r="C23" s="88">
        <f>C21*10%</f>
        <v>0.11100000000000002</v>
      </c>
      <c r="D23" s="88">
        <f>D21*10%</f>
        <v>-2.6690000000000005</v>
      </c>
      <c r="E23" s="88">
        <f>E21*10%</f>
        <v>18.248000000000001</v>
      </c>
      <c r="F23" s="88">
        <f>F21*10%</f>
        <v>18.154</v>
      </c>
      <c r="G23" s="88">
        <f>G21*10%</f>
        <v>18.154</v>
      </c>
      <c r="H23" s="88">
        <f t="shared" si="1"/>
        <v>-2.7630000000000017</v>
      </c>
    </row>
    <row r="24" spans="1:8" ht="14.25" customHeight="1" x14ac:dyDescent="0.25">
      <c r="A24" s="10" t="s">
        <v>46</v>
      </c>
      <c r="B24" s="48"/>
      <c r="C24" s="35">
        <v>4.3600000000000003</v>
      </c>
      <c r="D24" s="7">
        <v>-80.41</v>
      </c>
      <c r="E24" s="7">
        <v>711.82</v>
      </c>
      <c r="F24" s="7">
        <v>701.08</v>
      </c>
      <c r="G24" s="7">
        <v>701.08</v>
      </c>
      <c r="H24" s="88">
        <f t="shared" si="1"/>
        <v>-91.15</v>
      </c>
    </row>
    <row r="25" spans="1:8" ht="14.25" customHeight="1" x14ac:dyDescent="0.25">
      <c r="A25" s="46" t="s">
        <v>73</v>
      </c>
      <c r="B25" s="47"/>
      <c r="C25" s="88">
        <f>C24-C26</f>
        <v>3.9240000000000004</v>
      </c>
      <c r="D25" s="88">
        <f>D24-D26</f>
        <v>-72.369</v>
      </c>
      <c r="E25" s="88">
        <f>E24-E26</f>
        <v>640.63800000000003</v>
      </c>
      <c r="F25" s="88">
        <f>F24-F26</f>
        <v>630.97199999999998</v>
      </c>
      <c r="G25" s="88">
        <f>G24-G26</f>
        <v>630.97199999999998</v>
      </c>
      <c r="H25" s="88">
        <f t="shared" si="1"/>
        <v>-82.035000000000053</v>
      </c>
    </row>
    <row r="26" spans="1:8" x14ac:dyDescent="0.25">
      <c r="A26" s="128" t="s">
        <v>74</v>
      </c>
      <c r="B26" s="114"/>
      <c r="C26" s="88">
        <f>C24*10%</f>
        <v>0.43600000000000005</v>
      </c>
      <c r="D26" s="88">
        <f>D24*10%</f>
        <v>-8.0410000000000004</v>
      </c>
      <c r="E26" s="88">
        <f>E24*10%</f>
        <v>71.182000000000002</v>
      </c>
      <c r="F26" s="88">
        <f>F24*10%</f>
        <v>70.108000000000004</v>
      </c>
      <c r="G26" s="88">
        <f>G24*10%</f>
        <v>70.108000000000004</v>
      </c>
      <c r="H26" s="88">
        <f t="shared" si="1"/>
        <v>-9.1149999999999984</v>
      </c>
    </row>
    <row r="27" spans="1:8" ht="14.25" customHeight="1" x14ac:dyDescent="0.25">
      <c r="A27" s="118" t="s">
        <v>47</v>
      </c>
      <c r="B27" s="119"/>
      <c r="C27" s="147">
        <v>4.1900000000000004</v>
      </c>
      <c r="D27" s="145">
        <v>-66.95</v>
      </c>
      <c r="E27" s="145">
        <v>643.29</v>
      </c>
      <c r="F27" s="145">
        <v>628.37</v>
      </c>
      <c r="G27" s="145">
        <v>628.37</v>
      </c>
      <c r="H27" s="88">
        <f t="shared" si="1"/>
        <v>-81.869999999999962</v>
      </c>
    </row>
    <row r="28" spans="1:8" ht="0.75" hidden="1" customHeight="1" x14ac:dyDescent="0.25">
      <c r="A28" s="120"/>
      <c r="B28" s="121"/>
      <c r="C28" s="148"/>
      <c r="D28" s="146"/>
      <c r="E28" s="146"/>
      <c r="F28" s="146"/>
      <c r="G28" s="146"/>
      <c r="H28" s="88">
        <f t="shared" si="1"/>
        <v>0</v>
      </c>
    </row>
    <row r="29" spans="1:8" x14ac:dyDescent="0.25">
      <c r="A29" s="46" t="s">
        <v>73</v>
      </c>
      <c r="B29" s="47"/>
      <c r="C29" s="88">
        <f>C27-C30</f>
        <v>3.7700000000000005</v>
      </c>
      <c r="D29" s="88">
        <f>D27-D30</f>
        <v>-60.25</v>
      </c>
      <c r="E29" s="88">
        <f>E27-E30</f>
        <v>578.95999999999992</v>
      </c>
      <c r="F29" s="88">
        <f>F27-F30</f>
        <v>565.53</v>
      </c>
      <c r="G29" s="88">
        <f>G27-G30</f>
        <v>565.53</v>
      </c>
      <c r="H29" s="88">
        <f t="shared" si="1"/>
        <v>-73.67999999999995</v>
      </c>
    </row>
    <row r="30" spans="1:8" x14ac:dyDescent="0.25">
      <c r="A30" s="128" t="s">
        <v>74</v>
      </c>
      <c r="B30" s="114"/>
      <c r="C30" s="88">
        <v>0.42</v>
      </c>
      <c r="D30" s="88">
        <v>-6.7</v>
      </c>
      <c r="E30" s="88">
        <v>64.33</v>
      </c>
      <c r="F30" s="88">
        <v>62.84</v>
      </c>
      <c r="G30" s="88">
        <v>62.84</v>
      </c>
      <c r="H30" s="88">
        <f t="shared" si="1"/>
        <v>-8.1899999999999942</v>
      </c>
    </row>
    <row r="31" spans="1:8" x14ac:dyDescent="0.25">
      <c r="A31" s="58"/>
      <c r="B31" s="59"/>
      <c r="C31" s="7"/>
      <c r="D31" s="7"/>
      <c r="E31" s="7"/>
      <c r="F31" s="7"/>
      <c r="G31" s="56"/>
      <c r="H31" s="88"/>
    </row>
    <row r="32" spans="1:8" ht="12.75" customHeight="1" x14ac:dyDescent="0.25">
      <c r="A32" s="140" t="s">
        <v>48</v>
      </c>
      <c r="B32" s="141"/>
      <c r="C32" s="35">
        <v>7.8</v>
      </c>
      <c r="D32" s="35">
        <v>-746.11</v>
      </c>
      <c r="E32" s="35">
        <v>1261.8399999999999</v>
      </c>
      <c r="F32" s="90">
        <v>1250</v>
      </c>
      <c r="G32" s="64">
        <f>G33+G34</f>
        <v>611.54999999999995</v>
      </c>
      <c r="H32" s="88">
        <f>F32-E32+D32+F32-G32</f>
        <v>-119.49999999999989</v>
      </c>
    </row>
    <row r="33" spans="1:9" ht="12.75" customHeight="1" x14ac:dyDescent="0.25">
      <c r="A33" s="46" t="s">
        <v>76</v>
      </c>
      <c r="B33" s="47"/>
      <c r="C33" s="7">
        <f>C32-C34</f>
        <v>7.02</v>
      </c>
      <c r="D33" s="7">
        <v>-616.83000000000004</v>
      </c>
      <c r="E33" s="88">
        <f>E32-E34</f>
        <v>1135.6559999999999</v>
      </c>
      <c r="F33" s="88">
        <f>F32-F34</f>
        <v>1125</v>
      </c>
      <c r="G33" s="57">
        <v>486.55</v>
      </c>
      <c r="H33" s="88">
        <f>F33-E33+D33+F33-G33</f>
        <v>10.963999999999999</v>
      </c>
      <c r="I33" s="89"/>
    </row>
    <row r="34" spans="1:9" ht="12.75" customHeight="1" x14ac:dyDescent="0.25">
      <c r="A34" s="128" t="s">
        <v>74</v>
      </c>
      <c r="B34" s="114"/>
      <c r="C34" s="7">
        <v>0.78</v>
      </c>
      <c r="D34" s="7">
        <v>-129.28</v>
      </c>
      <c r="E34" s="88">
        <f>E32*10%</f>
        <v>126.184</v>
      </c>
      <c r="F34" s="88">
        <f>F32*10%</f>
        <v>125</v>
      </c>
      <c r="G34" s="7">
        <v>125</v>
      </c>
      <c r="H34" s="88">
        <f t="shared" ref="H34" si="2">F34-E34+D34+F34-G34</f>
        <v>-130.464</v>
      </c>
    </row>
    <row r="35" spans="1:9" ht="8.25" customHeight="1" x14ac:dyDescent="0.25">
      <c r="A35" s="84"/>
      <c r="B35" s="83"/>
      <c r="C35" s="7"/>
      <c r="D35" s="7"/>
      <c r="E35" s="7"/>
      <c r="F35" s="7"/>
      <c r="G35" s="82"/>
      <c r="H35" s="7"/>
    </row>
    <row r="36" spans="1:9" ht="15.75" customHeight="1" x14ac:dyDescent="0.25">
      <c r="A36" s="106" t="s">
        <v>135</v>
      </c>
      <c r="B36" s="107"/>
      <c r="C36" s="7"/>
      <c r="D36" s="35">
        <v>-23.43</v>
      </c>
      <c r="E36" s="35">
        <f>E38+E39+E40+E41</f>
        <v>350.41</v>
      </c>
      <c r="F36" s="35">
        <f>F38+F39+F40+F41</f>
        <v>345.24</v>
      </c>
      <c r="G36" s="64">
        <v>345.24</v>
      </c>
      <c r="H36" s="88">
        <f>F36-E36+D36+F36-G36</f>
        <v>-28.600000000000023</v>
      </c>
    </row>
    <row r="37" spans="1:9" ht="12.75" customHeight="1" x14ac:dyDescent="0.25">
      <c r="A37" s="46" t="s">
        <v>136</v>
      </c>
      <c r="B37" s="81"/>
      <c r="C37" s="7"/>
      <c r="D37" s="7"/>
      <c r="E37" s="7"/>
      <c r="F37" s="7"/>
      <c r="G37" s="80"/>
      <c r="H37" s="7"/>
    </row>
    <row r="38" spans="1:9" ht="12.75" customHeight="1" x14ac:dyDescent="0.25">
      <c r="A38" s="108" t="s">
        <v>137</v>
      </c>
      <c r="B38" s="109"/>
      <c r="C38" s="7"/>
      <c r="D38" s="7">
        <v>-0.87</v>
      </c>
      <c r="E38" s="7">
        <v>12.35</v>
      </c>
      <c r="F38" s="7">
        <v>12.15</v>
      </c>
      <c r="G38" s="7">
        <v>12.15</v>
      </c>
      <c r="H38" s="7">
        <f t="shared" ref="H38:H41" si="3">G38-E38</f>
        <v>-0.19999999999999929</v>
      </c>
    </row>
    <row r="39" spans="1:9" ht="12.75" customHeight="1" x14ac:dyDescent="0.25">
      <c r="A39" s="108" t="s">
        <v>141</v>
      </c>
      <c r="B39" s="109"/>
      <c r="C39" s="7"/>
      <c r="D39" s="7">
        <v>-3.88</v>
      </c>
      <c r="E39" s="7">
        <v>53.88</v>
      </c>
      <c r="F39" s="7">
        <v>53.53</v>
      </c>
      <c r="G39" s="7">
        <v>53.53</v>
      </c>
      <c r="H39" s="7">
        <f t="shared" si="3"/>
        <v>-0.35000000000000142</v>
      </c>
    </row>
    <row r="40" spans="1:9" ht="12.75" customHeight="1" x14ac:dyDescent="0.25">
      <c r="A40" s="108" t="s">
        <v>142</v>
      </c>
      <c r="B40" s="109"/>
      <c r="C40" s="7"/>
      <c r="D40" s="7">
        <v>-18.04</v>
      </c>
      <c r="E40" s="7">
        <v>272.37</v>
      </c>
      <c r="F40" s="7">
        <v>268.11</v>
      </c>
      <c r="G40" s="7">
        <v>268.11</v>
      </c>
      <c r="H40" s="7">
        <f t="shared" si="3"/>
        <v>-4.2599999999999909</v>
      </c>
    </row>
    <row r="41" spans="1:9" ht="12.75" customHeight="1" x14ac:dyDescent="0.25">
      <c r="A41" s="108" t="s">
        <v>138</v>
      </c>
      <c r="B41" s="109"/>
      <c r="C41" s="7"/>
      <c r="D41" s="7">
        <v>-0.64</v>
      </c>
      <c r="E41" s="7">
        <v>11.81</v>
      </c>
      <c r="F41" s="7">
        <v>11.45</v>
      </c>
      <c r="G41" s="7">
        <v>11.45</v>
      </c>
      <c r="H41" s="7">
        <f t="shared" si="3"/>
        <v>-0.36000000000000121</v>
      </c>
    </row>
    <row r="42" spans="1:9" ht="13.5" customHeight="1" x14ac:dyDescent="0.25">
      <c r="A42" s="106" t="s">
        <v>122</v>
      </c>
      <c r="B42" s="107"/>
      <c r="C42" s="68"/>
      <c r="D42" s="68"/>
      <c r="E42" s="35">
        <f>E8+E32+E36</f>
        <v>5034.62</v>
      </c>
      <c r="F42" s="35">
        <f t="shared" ref="F42:G42" si="4">F8+F32+F36</f>
        <v>4964.92</v>
      </c>
      <c r="G42" s="35">
        <f t="shared" si="4"/>
        <v>4326.4699999999993</v>
      </c>
      <c r="H42" s="7"/>
    </row>
    <row r="43" spans="1:9" ht="13.5" customHeight="1" x14ac:dyDescent="0.25">
      <c r="A43" s="106" t="s">
        <v>123</v>
      </c>
      <c r="B43" s="107"/>
      <c r="C43" s="68"/>
      <c r="D43" s="68"/>
      <c r="E43" s="68"/>
      <c r="F43" s="68"/>
      <c r="G43" s="69"/>
      <c r="H43" s="7"/>
    </row>
    <row r="44" spans="1:9" ht="0.75" hidden="1" customHeight="1" x14ac:dyDescent="0.25">
      <c r="A44" s="149" t="s">
        <v>131</v>
      </c>
      <c r="B44" s="150"/>
      <c r="C44" s="116"/>
      <c r="D44" s="116">
        <v>128.24</v>
      </c>
      <c r="E44" s="116">
        <v>49.4</v>
      </c>
      <c r="F44" s="116">
        <v>46.22</v>
      </c>
      <c r="G44" s="122">
        <v>7.85</v>
      </c>
      <c r="H44" s="7">
        <f t="shared" ref="H44:H48" si="5">F44-E44+D44+F44-G44</f>
        <v>163.43</v>
      </c>
    </row>
    <row r="45" spans="1:9" ht="7.5" customHeight="1" x14ac:dyDescent="0.25">
      <c r="A45" s="151"/>
      <c r="B45" s="152"/>
      <c r="C45" s="133"/>
      <c r="D45" s="133"/>
      <c r="E45" s="133"/>
      <c r="F45" s="133"/>
      <c r="G45" s="134"/>
      <c r="H45" s="130">
        <f>F44-E44+D44+F44-G44</f>
        <v>163.43</v>
      </c>
    </row>
    <row r="46" spans="1:9" ht="6.75" customHeight="1" x14ac:dyDescent="0.25">
      <c r="A46" s="151"/>
      <c r="B46" s="152"/>
      <c r="C46" s="133"/>
      <c r="D46" s="133"/>
      <c r="E46" s="133"/>
      <c r="F46" s="133"/>
      <c r="G46" s="134"/>
      <c r="H46" s="131"/>
    </row>
    <row r="47" spans="1:9" ht="8.25" customHeight="1" x14ac:dyDescent="0.25">
      <c r="A47" s="153"/>
      <c r="B47" s="154"/>
      <c r="C47" s="117"/>
      <c r="D47" s="117"/>
      <c r="E47" s="117"/>
      <c r="F47" s="117"/>
      <c r="G47" s="123"/>
      <c r="H47" s="132"/>
    </row>
    <row r="48" spans="1:9" ht="8.25" customHeight="1" x14ac:dyDescent="0.25">
      <c r="A48" s="118" t="s">
        <v>134</v>
      </c>
      <c r="B48" s="135"/>
      <c r="C48" s="79"/>
      <c r="D48" s="116">
        <f>D44-D50</f>
        <v>113.41000000000001</v>
      </c>
      <c r="E48" s="116">
        <f>E44-E50</f>
        <v>41</v>
      </c>
      <c r="F48" s="116">
        <f>F44-F50</f>
        <v>38.369999999999997</v>
      </c>
      <c r="G48" s="116">
        <v>0</v>
      </c>
      <c r="H48" s="116">
        <f t="shared" si="5"/>
        <v>149.15</v>
      </c>
    </row>
    <row r="49" spans="1:8" ht="8.25" customHeight="1" x14ac:dyDescent="0.25">
      <c r="A49" s="136"/>
      <c r="B49" s="137"/>
      <c r="C49" s="79"/>
      <c r="D49" s="117"/>
      <c r="E49" s="117"/>
      <c r="F49" s="117"/>
      <c r="G49" s="117"/>
      <c r="H49" s="129"/>
    </row>
    <row r="50" spans="1:8" ht="8.25" customHeight="1" x14ac:dyDescent="0.25">
      <c r="A50" s="118" t="s">
        <v>58</v>
      </c>
      <c r="B50" s="119"/>
      <c r="C50" s="116"/>
      <c r="D50" s="116">
        <v>14.83</v>
      </c>
      <c r="E50" s="116">
        <v>8.4</v>
      </c>
      <c r="F50" s="116">
        <v>7.85</v>
      </c>
      <c r="G50" s="122">
        <v>7.85</v>
      </c>
      <c r="H50" s="116">
        <f>F50-E50+D50+F50-G50</f>
        <v>14.28</v>
      </c>
    </row>
    <row r="51" spans="1:8" ht="4.5" customHeight="1" x14ac:dyDescent="0.25">
      <c r="A51" s="120"/>
      <c r="B51" s="121"/>
      <c r="C51" s="117"/>
      <c r="D51" s="117"/>
      <c r="E51" s="117"/>
      <c r="F51" s="117"/>
      <c r="G51" s="123"/>
      <c r="H51" s="129"/>
    </row>
    <row r="52" spans="1:8" ht="12.75" customHeight="1" x14ac:dyDescent="0.25">
      <c r="A52" s="63" t="s">
        <v>132</v>
      </c>
      <c r="B52" s="42"/>
      <c r="C52" s="7"/>
      <c r="D52" s="7">
        <v>44.8</v>
      </c>
      <c r="E52" s="7">
        <v>10.8</v>
      </c>
      <c r="F52" s="7">
        <v>10.8</v>
      </c>
      <c r="G52" s="56">
        <v>1.84</v>
      </c>
      <c r="H52" s="35">
        <f>F52-E52+D52+F52-G52</f>
        <v>53.759999999999991</v>
      </c>
    </row>
    <row r="53" spans="1:8" ht="8.25" customHeight="1" x14ac:dyDescent="0.25">
      <c r="A53" s="118" t="s">
        <v>77</v>
      </c>
      <c r="B53" s="119"/>
      <c r="C53" s="116"/>
      <c r="D53" s="116">
        <v>0</v>
      </c>
      <c r="E53" s="116">
        <v>1.84</v>
      </c>
      <c r="F53" s="116">
        <v>1.84</v>
      </c>
      <c r="G53" s="122">
        <v>1.84</v>
      </c>
      <c r="H53" s="116">
        <v>0</v>
      </c>
    </row>
    <row r="54" spans="1:8" ht="4.5" customHeight="1" x14ac:dyDescent="0.25">
      <c r="A54" s="120"/>
      <c r="B54" s="121"/>
      <c r="C54" s="117"/>
      <c r="D54" s="117"/>
      <c r="E54" s="117"/>
      <c r="F54" s="117"/>
      <c r="G54" s="123"/>
      <c r="H54" s="117"/>
    </row>
    <row r="55" spans="1:8" ht="16.5" customHeight="1" x14ac:dyDescent="0.25">
      <c r="A55" s="127" t="s">
        <v>170</v>
      </c>
      <c r="B55" s="126"/>
      <c r="C55" s="85"/>
      <c r="D55" s="85">
        <v>0</v>
      </c>
      <c r="E55" s="85">
        <v>232</v>
      </c>
      <c r="F55" s="85">
        <v>209.84</v>
      </c>
      <c r="G55" s="86">
        <v>209.84</v>
      </c>
      <c r="H55" s="85">
        <f>F55-E55</f>
        <v>-22.159999999999997</v>
      </c>
    </row>
    <row r="56" spans="1:8" ht="18.75" customHeight="1" x14ac:dyDescent="0.25">
      <c r="A56" s="106" t="s">
        <v>122</v>
      </c>
      <c r="B56" s="107"/>
      <c r="C56" s="7"/>
      <c r="D56" s="7"/>
      <c r="E56" s="35">
        <f>E42+E44+E52+E55</f>
        <v>5326.82</v>
      </c>
      <c r="F56" s="35">
        <f t="shared" ref="F56:G56" si="6">F42+F44+F52+F55</f>
        <v>5231.7800000000007</v>
      </c>
      <c r="G56" s="35">
        <f t="shared" si="6"/>
        <v>4546</v>
      </c>
      <c r="H56" s="7"/>
    </row>
    <row r="57" spans="1:8" ht="18" customHeight="1" x14ac:dyDescent="0.25">
      <c r="A57" s="124" t="s">
        <v>129</v>
      </c>
      <c r="B57" s="156"/>
      <c r="C57" s="74"/>
      <c r="D57" s="74">
        <v>-1045.83</v>
      </c>
      <c r="E57" s="75"/>
      <c r="F57" s="75"/>
      <c r="G57" s="74"/>
      <c r="H57" s="74">
        <f>F56-E56+D57+F56-G56</f>
        <v>-455.08999999999833</v>
      </c>
    </row>
    <row r="58" spans="1:8" ht="24.75" customHeight="1" x14ac:dyDescent="0.25">
      <c r="A58" s="124" t="s">
        <v>147</v>
      </c>
      <c r="B58" s="124"/>
      <c r="C58" s="76"/>
      <c r="D58" s="76"/>
      <c r="E58" s="77"/>
      <c r="F58" s="78"/>
      <c r="G58" s="78"/>
      <c r="H58" s="77">
        <f>H59+H60</f>
        <v>-455.09</v>
      </c>
    </row>
    <row r="59" spans="1:8" ht="18" customHeight="1" x14ac:dyDescent="0.25">
      <c r="A59" s="124" t="s">
        <v>127</v>
      </c>
      <c r="B59" s="125"/>
      <c r="C59" s="76"/>
      <c r="D59" s="76"/>
      <c r="E59" s="77"/>
      <c r="F59" s="78"/>
      <c r="G59" s="78"/>
      <c r="H59" s="75">
        <f>H45+H52</f>
        <v>217.19</v>
      </c>
    </row>
    <row r="60" spans="1:8" ht="17.25" customHeight="1" x14ac:dyDescent="0.25">
      <c r="A60" s="124" t="s">
        <v>128</v>
      </c>
      <c r="B60" s="126"/>
      <c r="C60" s="76"/>
      <c r="D60" s="76"/>
      <c r="E60" s="77"/>
      <c r="F60" s="78"/>
      <c r="G60" s="78"/>
      <c r="H60" s="77">
        <f>H8+H32+H36+H55</f>
        <v>-672.28</v>
      </c>
    </row>
    <row r="61" spans="1:8" ht="14.25" customHeight="1" x14ac:dyDescent="0.25"/>
    <row r="62" spans="1:8" x14ac:dyDescent="0.25">
      <c r="A62" s="21" t="s">
        <v>148</v>
      </c>
      <c r="D62" s="23"/>
      <c r="E62" s="23"/>
      <c r="F62" s="23"/>
      <c r="G62" s="23"/>
    </row>
    <row r="63" spans="1:8" x14ac:dyDescent="0.25">
      <c r="A63" s="113" t="s">
        <v>60</v>
      </c>
      <c r="B63" s="114"/>
      <c r="C63" s="114"/>
      <c r="D63" s="115"/>
      <c r="E63" s="37" t="s">
        <v>61</v>
      </c>
      <c r="F63" s="37" t="s">
        <v>62</v>
      </c>
      <c r="G63" s="37" t="s">
        <v>120</v>
      </c>
      <c r="H63" s="67" t="s">
        <v>121</v>
      </c>
    </row>
    <row r="64" spans="1:8" x14ac:dyDescent="0.25">
      <c r="A64" s="110" t="s">
        <v>149</v>
      </c>
      <c r="B64" s="111"/>
      <c r="C64" s="111"/>
      <c r="D64" s="112"/>
      <c r="E64" s="38">
        <v>43101</v>
      </c>
      <c r="F64" s="37" t="s">
        <v>150</v>
      </c>
      <c r="G64" s="39">
        <v>24.65</v>
      </c>
      <c r="H64" s="67" t="s">
        <v>133</v>
      </c>
    </row>
    <row r="65" spans="1:8" x14ac:dyDescent="0.25">
      <c r="A65" s="110" t="s">
        <v>151</v>
      </c>
      <c r="B65" s="111"/>
      <c r="C65" s="111"/>
      <c r="D65" s="112"/>
      <c r="E65" s="38">
        <v>43132</v>
      </c>
      <c r="F65" s="37" t="s">
        <v>152</v>
      </c>
      <c r="G65" s="39">
        <v>94.43</v>
      </c>
      <c r="H65" s="67" t="s">
        <v>133</v>
      </c>
    </row>
    <row r="66" spans="1:8" x14ac:dyDescent="0.25">
      <c r="A66" s="110" t="s">
        <v>153</v>
      </c>
      <c r="B66" s="111"/>
      <c r="C66" s="111"/>
      <c r="D66" s="112"/>
      <c r="E66" s="38">
        <v>43160</v>
      </c>
      <c r="F66" s="37" t="s">
        <v>154</v>
      </c>
      <c r="G66" s="39">
        <v>31.41</v>
      </c>
      <c r="H66" s="67" t="s">
        <v>133</v>
      </c>
    </row>
    <row r="67" spans="1:8" x14ac:dyDescent="0.25">
      <c r="A67" s="110" t="s">
        <v>117</v>
      </c>
      <c r="B67" s="111"/>
      <c r="C67" s="111"/>
      <c r="D67" s="112"/>
      <c r="E67" s="38">
        <v>43191</v>
      </c>
      <c r="F67" s="37" t="s">
        <v>118</v>
      </c>
      <c r="G67" s="39">
        <v>3.66</v>
      </c>
      <c r="H67" s="6" t="s">
        <v>130</v>
      </c>
    </row>
    <row r="68" spans="1:8" x14ac:dyDescent="0.25">
      <c r="A68" s="110" t="s">
        <v>155</v>
      </c>
      <c r="B68" s="111"/>
      <c r="C68" s="111"/>
      <c r="D68" s="112"/>
      <c r="E68" s="38">
        <v>43160</v>
      </c>
      <c r="F68" s="37" t="s">
        <v>156</v>
      </c>
      <c r="G68" s="39">
        <v>35.74</v>
      </c>
      <c r="H68" s="6" t="s">
        <v>133</v>
      </c>
    </row>
    <row r="69" spans="1:8" x14ac:dyDescent="0.25">
      <c r="A69" s="110" t="s">
        <v>157</v>
      </c>
      <c r="B69" s="111"/>
      <c r="C69" s="111"/>
      <c r="D69" s="112"/>
      <c r="E69" s="38">
        <v>43160</v>
      </c>
      <c r="F69" s="37" t="s">
        <v>158</v>
      </c>
      <c r="G69" s="39">
        <v>66.28</v>
      </c>
      <c r="H69" s="6" t="s">
        <v>133</v>
      </c>
    </row>
    <row r="70" spans="1:8" x14ac:dyDescent="0.25">
      <c r="A70" s="110" t="s">
        <v>159</v>
      </c>
      <c r="B70" s="111"/>
      <c r="C70" s="111"/>
      <c r="D70" s="112"/>
      <c r="E70" s="38">
        <v>43344</v>
      </c>
      <c r="F70" s="37" t="s">
        <v>160</v>
      </c>
      <c r="G70" s="39">
        <v>33.520000000000003</v>
      </c>
      <c r="H70" s="6" t="s">
        <v>133</v>
      </c>
    </row>
    <row r="71" spans="1:8" x14ac:dyDescent="0.25">
      <c r="A71" s="110" t="s">
        <v>161</v>
      </c>
      <c r="B71" s="111"/>
      <c r="C71" s="111"/>
      <c r="D71" s="112"/>
      <c r="E71" s="38">
        <v>43221</v>
      </c>
      <c r="F71" s="37" t="s">
        <v>162</v>
      </c>
      <c r="G71" s="39">
        <v>113.2</v>
      </c>
      <c r="H71" s="6" t="s">
        <v>139</v>
      </c>
    </row>
    <row r="72" spans="1:8" x14ac:dyDescent="0.25">
      <c r="A72" s="110" t="s">
        <v>163</v>
      </c>
      <c r="B72" s="111"/>
      <c r="C72" s="111"/>
      <c r="D72" s="112"/>
      <c r="E72" s="38">
        <v>43313</v>
      </c>
      <c r="F72" s="37">
        <v>1</v>
      </c>
      <c r="G72" s="39">
        <v>20</v>
      </c>
      <c r="H72" s="6" t="s">
        <v>164</v>
      </c>
    </row>
    <row r="73" spans="1:8" x14ac:dyDescent="0.25">
      <c r="A73" s="110" t="s">
        <v>165</v>
      </c>
      <c r="B73" s="111"/>
      <c r="C73" s="111"/>
      <c r="D73" s="112"/>
      <c r="E73" s="38">
        <v>43344</v>
      </c>
      <c r="F73" s="37" t="s">
        <v>166</v>
      </c>
      <c r="G73" s="39">
        <v>59.5</v>
      </c>
      <c r="H73" s="6" t="s">
        <v>167</v>
      </c>
    </row>
    <row r="74" spans="1:8" x14ac:dyDescent="0.25">
      <c r="A74" s="110" t="s">
        <v>168</v>
      </c>
      <c r="B74" s="111"/>
      <c r="C74" s="111"/>
      <c r="D74" s="112"/>
      <c r="E74" s="38">
        <v>43313</v>
      </c>
      <c r="F74" s="37">
        <v>1</v>
      </c>
      <c r="G74" s="39">
        <v>4.16</v>
      </c>
      <c r="H74" s="6" t="s">
        <v>169</v>
      </c>
    </row>
    <row r="75" spans="1:8" x14ac:dyDescent="0.25">
      <c r="A75" s="110"/>
      <c r="B75" s="111"/>
      <c r="C75" s="111"/>
      <c r="D75" s="112"/>
      <c r="E75" s="38"/>
      <c r="F75" s="37"/>
      <c r="G75" s="39"/>
      <c r="H75" s="6"/>
    </row>
    <row r="76" spans="1:8" x14ac:dyDescent="0.25">
      <c r="A76" s="110" t="s">
        <v>7</v>
      </c>
      <c r="B76" s="111"/>
      <c r="C76" s="111"/>
      <c r="D76" s="112"/>
      <c r="E76" s="38"/>
      <c r="F76" s="37"/>
      <c r="G76" s="39">
        <f>SUM(G64:G75)</f>
        <v>486.55</v>
      </c>
      <c r="H76" s="66"/>
    </row>
    <row r="77" spans="1:8" x14ac:dyDescent="0.25">
      <c r="A77" s="21" t="s">
        <v>49</v>
      </c>
      <c r="D77" s="23"/>
      <c r="E77" s="23"/>
      <c r="F77" s="23"/>
      <c r="G77" s="23"/>
    </row>
    <row r="78" spans="1:8" x14ac:dyDescent="0.25">
      <c r="A78" s="21" t="s">
        <v>50</v>
      </c>
      <c r="D78" s="23"/>
      <c r="E78" s="23"/>
      <c r="F78" s="23"/>
      <c r="G78" s="23"/>
    </row>
    <row r="79" spans="1:8" ht="23.25" customHeight="1" x14ac:dyDescent="0.25">
      <c r="A79" s="113" t="s">
        <v>64</v>
      </c>
      <c r="B79" s="114"/>
      <c r="C79" s="114"/>
      <c r="D79" s="114"/>
      <c r="E79" s="115"/>
      <c r="F79" s="41" t="s">
        <v>62</v>
      </c>
      <c r="G79" s="40" t="s">
        <v>63</v>
      </c>
    </row>
    <row r="80" spans="1:8" x14ac:dyDescent="0.25">
      <c r="A80" s="110" t="s">
        <v>89</v>
      </c>
      <c r="B80" s="111"/>
      <c r="C80" s="111"/>
      <c r="D80" s="111"/>
      <c r="E80" s="112"/>
      <c r="F80" s="37">
        <v>8</v>
      </c>
      <c r="G80" s="37">
        <v>2079.9</v>
      </c>
    </row>
    <row r="81" spans="1:7" x14ac:dyDescent="0.25">
      <c r="A81" s="49"/>
      <c r="B81" s="50"/>
      <c r="C81" s="50"/>
      <c r="D81" s="50"/>
      <c r="E81" s="50"/>
      <c r="F81" s="51"/>
      <c r="G81" s="51"/>
    </row>
    <row r="82" spans="1:7" x14ac:dyDescent="0.25">
      <c r="A82" s="52"/>
      <c r="B82" s="53"/>
      <c r="C82" s="28"/>
      <c r="D82" s="54"/>
      <c r="E82" s="51"/>
      <c r="F82" s="51"/>
      <c r="G82" s="51"/>
    </row>
    <row r="83" spans="1:7" x14ac:dyDescent="0.25">
      <c r="A83" s="49"/>
      <c r="B83" s="50"/>
      <c r="C83" s="50"/>
      <c r="D83" s="50"/>
      <c r="E83" s="70"/>
      <c r="F83" s="51"/>
      <c r="G83" s="71"/>
    </row>
    <row r="84" spans="1:7" x14ac:dyDescent="0.25">
      <c r="A84" s="21" t="s">
        <v>105</v>
      </c>
      <c r="D84" s="23"/>
      <c r="E84" s="23"/>
      <c r="F84" s="23"/>
      <c r="G84" s="23"/>
    </row>
    <row r="85" spans="1:7" x14ac:dyDescent="0.25">
      <c r="A85" s="21" t="s">
        <v>171</v>
      </c>
      <c r="D85" s="23"/>
      <c r="E85" s="23"/>
      <c r="F85" s="23"/>
      <c r="G85" s="23"/>
    </row>
    <row r="86" spans="1:7" x14ac:dyDescent="0.25">
      <c r="A86" s="138" t="s">
        <v>172</v>
      </c>
      <c r="B86" s="139"/>
      <c r="C86" s="139"/>
      <c r="D86" s="139"/>
      <c r="E86" s="139"/>
      <c r="F86" s="139"/>
      <c r="G86" s="139"/>
    </row>
    <row r="87" spans="1:7" x14ac:dyDescent="0.25">
      <c r="A87" s="139"/>
      <c r="B87" s="139"/>
      <c r="C87" s="139"/>
      <c r="D87" s="139"/>
      <c r="E87" s="139"/>
      <c r="F87" s="139"/>
      <c r="G87" s="139"/>
    </row>
    <row r="88" spans="1:7" x14ac:dyDescent="0.25">
      <c r="A88" s="65"/>
      <c r="B88" s="55"/>
    </row>
    <row r="89" spans="1:7" x14ac:dyDescent="0.25">
      <c r="A89" s="23" t="s">
        <v>78</v>
      </c>
      <c r="B89" s="55"/>
      <c r="E89" s="23" t="s">
        <v>81</v>
      </c>
    </row>
    <row r="90" spans="1:7" x14ac:dyDescent="0.25">
      <c r="A90" s="23" t="s">
        <v>79</v>
      </c>
      <c r="B90" s="55"/>
    </row>
    <row r="91" spans="1:7" x14ac:dyDescent="0.25">
      <c r="A91" s="23" t="s">
        <v>80</v>
      </c>
      <c r="B91" s="55"/>
    </row>
    <row r="92" spans="1:7" x14ac:dyDescent="0.25">
      <c r="A92" s="19" t="s">
        <v>82</v>
      </c>
    </row>
    <row r="93" spans="1:7" x14ac:dyDescent="0.25">
      <c r="A93" s="19" t="s">
        <v>83</v>
      </c>
    </row>
    <row r="94" spans="1:7" x14ac:dyDescent="0.25">
      <c r="A94" s="19" t="s">
        <v>84</v>
      </c>
    </row>
    <row r="95" spans="1:7" x14ac:dyDescent="0.25">
      <c r="A95" s="19" t="s">
        <v>85</v>
      </c>
    </row>
    <row r="96" spans="1:7" x14ac:dyDescent="0.25">
      <c r="A96" s="19"/>
    </row>
  </sheetData>
  <mergeCells count="81">
    <mergeCell ref="A4:B4"/>
    <mergeCell ref="A7:H7"/>
    <mergeCell ref="A56:B56"/>
    <mergeCell ref="A57:B57"/>
    <mergeCell ref="A58:B58"/>
    <mergeCell ref="F27:F28"/>
    <mergeCell ref="A30:B30"/>
    <mergeCell ref="A32:B32"/>
    <mergeCell ref="A42:B42"/>
    <mergeCell ref="A43:B43"/>
    <mergeCell ref="A34:B34"/>
    <mergeCell ref="A14:B14"/>
    <mergeCell ref="A15:B15"/>
    <mergeCell ref="A17:B17"/>
    <mergeCell ref="A18:B18"/>
    <mergeCell ref="A21:B21"/>
    <mergeCell ref="A86:G87"/>
    <mergeCell ref="D44:D47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A44:B47"/>
    <mergeCell ref="C44:C47"/>
    <mergeCell ref="A20:B20"/>
    <mergeCell ref="H48:H49"/>
    <mergeCell ref="H45:H47"/>
    <mergeCell ref="G50:G51"/>
    <mergeCell ref="H50:H51"/>
    <mergeCell ref="E44:E47"/>
    <mergeCell ref="F44:F47"/>
    <mergeCell ref="G44:G47"/>
    <mergeCell ref="A50:B51"/>
    <mergeCell ref="C50:C51"/>
    <mergeCell ref="D50:D51"/>
    <mergeCell ref="E50:E51"/>
    <mergeCell ref="F50:F51"/>
    <mergeCell ref="A48:B49"/>
    <mergeCell ref="D48:D49"/>
    <mergeCell ref="E48:E49"/>
    <mergeCell ref="F48:F49"/>
    <mergeCell ref="G48:G49"/>
    <mergeCell ref="A68:D68"/>
    <mergeCell ref="H53:H54"/>
    <mergeCell ref="A53:B54"/>
    <mergeCell ref="C53:C54"/>
    <mergeCell ref="D53:D54"/>
    <mergeCell ref="E53:E54"/>
    <mergeCell ref="F53:F54"/>
    <mergeCell ref="G53:G54"/>
    <mergeCell ref="A59:B59"/>
    <mergeCell ref="A60:B60"/>
    <mergeCell ref="A55:B55"/>
    <mergeCell ref="A63:D63"/>
    <mergeCell ref="A67:D67"/>
    <mergeCell ref="A65:D65"/>
    <mergeCell ref="A66:D66"/>
    <mergeCell ref="A76:D76"/>
    <mergeCell ref="A79:E79"/>
    <mergeCell ref="A80:E80"/>
    <mergeCell ref="A64:D64"/>
    <mergeCell ref="A70:D70"/>
    <mergeCell ref="A69:D69"/>
    <mergeCell ref="A71:D71"/>
    <mergeCell ref="A73:D73"/>
    <mergeCell ref="A74:D74"/>
    <mergeCell ref="A75:D75"/>
    <mergeCell ref="A72:D72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2019-02-18T06:37:07Z</cp:lastPrinted>
  <dcterms:created xsi:type="dcterms:W3CDTF">2013-02-18T04:38:06Z</dcterms:created>
  <dcterms:modified xsi:type="dcterms:W3CDTF">2019-02-18T06:39:17Z</dcterms:modified>
</cp:coreProperties>
</file>