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5600" windowHeight="11760" activeTab="1"/>
  </bookViews>
  <sheets>
    <sheet name="УК" sheetId="1" r:id="rId1"/>
    <sheet name="Лист2" sheetId="8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8" l="1"/>
  <c r="H35" i="8"/>
  <c r="F35" i="8"/>
  <c r="G35" i="8"/>
  <c r="G31" i="8"/>
  <c r="H56" i="8"/>
  <c r="H57" i="8"/>
  <c r="H55" i="8" s="1"/>
  <c r="H32" i="8" l="1"/>
  <c r="H43" i="8"/>
  <c r="G43" i="8"/>
  <c r="G66" i="8"/>
  <c r="H48" i="8"/>
  <c r="F47" i="8"/>
  <c r="F8" i="8"/>
  <c r="E8" i="8"/>
  <c r="G37" i="8"/>
  <c r="G41" i="8"/>
  <c r="G33" i="8"/>
  <c r="C8" i="8"/>
  <c r="F52" i="8" l="1"/>
  <c r="G50" i="8"/>
  <c r="H50" i="8" s="1"/>
  <c r="G38" i="8"/>
  <c r="H38" i="8" s="1"/>
  <c r="G39" i="8"/>
  <c r="G40" i="8"/>
  <c r="H40" i="8" s="1"/>
  <c r="F33" i="8"/>
  <c r="H33" i="8" s="1"/>
  <c r="E47" i="8"/>
  <c r="E46" i="8" s="1"/>
  <c r="H46" i="8" s="1"/>
  <c r="E33" i="8"/>
  <c r="E32" i="8" s="1"/>
  <c r="F49" i="8"/>
  <c r="E35" i="8"/>
  <c r="G51" i="8"/>
  <c r="H44" i="8"/>
  <c r="E49" i="8"/>
  <c r="D26" i="8"/>
  <c r="D25" i="8" s="1"/>
  <c r="G27" i="8"/>
  <c r="G29" i="8" s="1"/>
  <c r="G24" i="8"/>
  <c r="G8" i="8" s="1"/>
  <c r="G21" i="8"/>
  <c r="G23" i="8" s="1"/>
  <c r="G22" i="8" s="1"/>
  <c r="G18" i="8"/>
  <c r="G20" i="8" s="1"/>
  <c r="G19" i="8" s="1"/>
  <c r="G15" i="8"/>
  <c r="G12" i="8"/>
  <c r="C33" i="8"/>
  <c r="C32" i="8" s="1"/>
  <c r="C26" i="8"/>
  <c r="C25" i="8" s="1"/>
  <c r="C23" i="8"/>
  <c r="C22" i="8" s="1"/>
  <c r="C20" i="8"/>
  <c r="C19" i="8" s="1"/>
  <c r="C17" i="8"/>
  <c r="C16" i="8" s="1"/>
  <c r="D29" i="8"/>
  <c r="D28" i="8" s="1"/>
  <c r="F29" i="8"/>
  <c r="E29" i="8"/>
  <c r="E28" i="8" s="1"/>
  <c r="H27" i="8"/>
  <c r="F26" i="8"/>
  <c r="E26" i="8"/>
  <c r="E25" i="8"/>
  <c r="H24" i="8"/>
  <c r="D23" i="8"/>
  <c r="D22" i="8" s="1"/>
  <c r="F23" i="8"/>
  <c r="E23" i="8"/>
  <c r="E22" i="8" s="1"/>
  <c r="H21" i="8"/>
  <c r="D20" i="8"/>
  <c r="D19" i="8" s="1"/>
  <c r="F20" i="8"/>
  <c r="F19" i="8" s="1"/>
  <c r="E20" i="8"/>
  <c r="E19" i="8" s="1"/>
  <c r="H18" i="8"/>
  <c r="D17" i="8"/>
  <c r="F17" i="8"/>
  <c r="F16" i="8" s="1"/>
  <c r="E17" i="8"/>
  <c r="E16" i="8" s="1"/>
  <c r="D16" i="8"/>
  <c r="H15" i="8"/>
  <c r="D14" i="8"/>
  <c r="F14" i="8"/>
  <c r="F13" i="8" s="1"/>
  <c r="E14" i="8"/>
  <c r="E13" i="8"/>
  <c r="H12" i="8"/>
  <c r="D10" i="8"/>
  <c r="D9" i="8"/>
  <c r="G17" i="8"/>
  <c r="G16" i="8" s="1"/>
  <c r="C29" i="8"/>
  <c r="C28" i="8" s="1"/>
  <c r="C14" i="8"/>
  <c r="C13" i="8" s="1"/>
  <c r="C10" i="8"/>
  <c r="C9" i="8" s="1"/>
  <c r="H39" i="8" l="1"/>
  <c r="H31" i="8"/>
  <c r="G14" i="8"/>
  <c r="G13" i="8" s="1"/>
  <c r="H14" i="8"/>
  <c r="H17" i="8"/>
  <c r="F32" i="8"/>
  <c r="H23" i="8"/>
  <c r="H8" i="8"/>
  <c r="H19" i="8"/>
  <c r="G47" i="8"/>
  <c r="G45" i="8" s="1"/>
  <c r="H45" i="8" s="1"/>
  <c r="H29" i="8"/>
  <c r="H26" i="8"/>
  <c r="H20" i="8"/>
  <c r="H16" i="8"/>
  <c r="H13" i="8"/>
  <c r="G26" i="8"/>
  <c r="G25" i="8" s="1"/>
  <c r="E10" i="8"/>
  <c r="E9" i="8" s="1"/>
  <c r="E41" i="8"/>
  <c r="E53" i="8" s="1"/>
  <c r="G49" i="8"/>
  <c r="G48" i="8" s="1"/>
  <c r="F46" i="8"/>
  <c r="G28" i="8"/>
  <c r="F10" i="8"/>
  <c r="F22" i="8"/>
  <c r="H22" i="8" s="1"/>
  <c r="F25" i="8"/>
  <c r="H25" i="8" s="1"/>
  <c r="F28" i="8"/>
  <c r="H28" i="8" s="1"/>
  <c r="F41" i="8"/>
  <c r="F53" i="8" s="1"/>
  <c r="H37" i="8"/>
  <c r="H10" i="8" l="1"/>
  <c r="G52" i="8"/>
  <c r="G53" i="8" s="1"/>
  <c r="H47" i="8"/>
  <c r="G10" i="8"/>
  <c r="G9" i="8" s="1"/>
  <c r="F9" i="8"/>
  <c r="H9" i="8" s="1"/>
  <c r="H49" i="8"/>
</calcChain>
</file>

<file path=xl/sharedStrings.xml><?xml version="1.0" encoding="utf-8"?>
<sst xmlns="http://schemas.openxmlformats.org/spreadsheetml/2006/main" count="185" uniqueCount="158">
  <si>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</si>
  <si>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</si>
  <si>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</si>
  <si>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</si>
  <si>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</si>
  <si>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</si>
  <si>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</si>
  <si>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</si>
  <si>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</si>
  <si>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</si>
  <si>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</si>
  <si>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</si>
  <si>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</si>
  <si>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</si>
  <si>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</si>
  <si>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</si>
  <si>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</si>
  <si>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</si>
  <si>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</si>
  <si>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</si>
  <si>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</si>
  <si>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</si>
  <si>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</si>
  <si>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</si>
  <si>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</si>
  <si>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</si>
  <si>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</si>
  <si>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</si>
  <si>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</si>
  <si>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</si>
  <si>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</si>
  <si>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</si>
  <si>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</si>
  <si>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</si>
  <si>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</si>
  <si>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</si>
  <si>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</si>
  <si>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</si>
  <si>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</si>
  <si>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</si>
  <si>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</si>
  <si>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</si>
  <si>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</si>
  <si>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</si>
  <si>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</si>
  <si>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</si>
  <si>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</si>
  <si>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</si>
  <si>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</si>
  <si>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</si>
  <si>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</si>
  <si>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</si>
  <si>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</si>
  <si>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</si>
  <si>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</si>
  <si>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</si>
  <si>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</si>
  <si>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</si>
  <si>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</si>
  <si>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</si>
  <si>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</si>
  <si>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</si>
  <si>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</si>
  <si>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</si>
  <si>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</si>
  <si>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</si>
  <si>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</si>
  <si>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</si>
  <si>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</si>
  <si>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</si>
  <si>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</si>
  <si>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</si>
  <si>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</si>
  <si>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</si>
  <si>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</si>
  <si>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</si>
  <si>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</si>
  <si>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</si>
  <si>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</si>
  <si>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</si>
  <si>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</si>
  <si>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</si>
  <si>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</si>
  <si>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</si>
  <si>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</si>
  <si>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</si>
  <si>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</si>
  <si>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</si>
  <si>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</si>
  <si>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</si>
  <si>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</si>
  <si>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</si>
  <si>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</si>
  <si>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</si>
  <si>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</si>
  <si>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</si>
  <si>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</si>
  <si>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</si>
  <si>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25 по ул. Семёновская</t>
  </si>
  <si>
    <t>2-260-343</t>
  </si>
  <si>
    <t>ООО " Ярд"</t>
  </si>
  <si>
    <t>01.07.2008г.</t>
  </si>
  <si>
    <t>Часть 4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</si>
  <si>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</si>
  <si>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</si>
  <si>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</si>
  <si>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</si>
  <si>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</si>
  <si>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ООО "Комфорт"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</si>
  <si>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</si>
  <si>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</si>
  <si>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</si>
  <si>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</si>
  <si>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</si>
  <si>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Мегаполис"</t>
  </si>
  <si>
    <t>302,10 м2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</si>
  <si>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</si>
  <si>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</si>
  <si>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</si>
  <si>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</si>
  <si>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</si>
  <si>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</si>
  <si>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2 373,30 м2</t>
  </si>
  <si>
    <t>528,10 м2</t>
  </si>
  <si>
    <t>исполни-ль</t>
  </si>
  <si>
    <t>Обязательное страхование лифтов</t>
  </si>
  <si>
    <t>тариф</t>
  </si>
  <si>
    <t>4. На основании решения общего собрания собственников</t>
  </si>
  <si>
    <t>5. Текущий ремонт коммуникаций, проходящих через нежилые помещения</t>
  </si>
  <si>
    <t>6. Реклама в лифтах, исполн. ООО Правильный формат</t>
  </si>
  <si>
    <t xml:space="preserve">7. Обслуживание теплосчетчика 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</si>
  <si>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</si>
  <si>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</si>
  <si>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 xml:space="preserve">              ООО "Управляющая компания Ленинского района"</t>
  </si>
  <si>
    <t>87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</si>
  <si>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</si>
  <si>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</si>
  <si>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</si>
  <si>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</si>
  <si>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3. Перечень работ, выполненных по статье " текущий ремонт"  в 2019 году.</t>
  </si>
  <si>
    <t>1 шт</t>
  </si>
  <si>
    <t>сумма снижения в рублях</t>
  </si>
  <si>
    <t>План по статье "текущий ремонт" на 2020 год</t>
  </si>
  <si>
    <t>А.А.Тяптин</t>
  </si>
  <si>
    <t>Исп:</t>
  </si>
  <si>
    <t>2-205-087</t>
  </si>
  <si>
    <t>150р в мес</t>
  </si>
  <si>
    <t>Ресо-Гарантия</t>
  </si>
  <si>
    <t>Бетонирование уклона на придомовой территории</t>
  </si>
  <si>
    <t>ИП Маевский</t>
  </si>
  <si>
    <t>Замена импульсного датчика УУТЭ</t>
  </si>
  <si>
    <t>ИП "Полушко"</t>
  </si>
  <si>
    <t>Поверка УУТЭ</t>
  </si>
  <si>
    <t>Косметический ремонт подъездов</t>
  </si>
  <si>
    <t>1033 м2</t>
  </si>
  <si>
    <t>ИП "Башун М.Ю."</t>
  </si>
  <si>
    <t>Предложение Управляющей компании: Частичный ремонт фасада. Собственникам необходимо предоставить протокол общего собрания для выполнения предложенных, или иных необходимых работ.</t>
  </si>
  <si>
    <t xml:space="preserve">ИСХ. №  666/03   от  17.03.2020  год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</si>
</sst>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2" fontId="0" fillId="0" borderId="0" xfId="0" applyNumberFormat="1" applyBorder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2" fontId="0" fillId="0" borderId="0" xfId="0" applyNumberFormat="1" applyAlignment="1"/>
    <xf numFmtId="0" fontId="3" fillId="2" borderId="1" xfId="0" applyFont="1" applyFill="1" applyBorder="1" applyAlignment="1"/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15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6" fillId="2" borderId="1" xfId="0" applyFont="1" applyFill="1" applyBorder="1" applyAlignment="1">
      <alignment horizontal="center" wrapText="1"/>
    </xf>
    <xf numFmtId="164" fontId="0" fillId="0" borderId="0" xfId="0" applyNumberFormat="1"/>
    <xf numFmtId="17" fontId="6" fillId="2" borderId="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2" fontId="0" fillId="0" borderId="0" xfId="0" applyNumberFormat="1"/>
    <xf numFmtId="4" fontId="9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/>
    <xf numFmtId="4" fontId="3" fillId="2" borderId="6" xfId="0" applyNumberFormat="1" applyFont="1" applyFill="1" applyBorder="1"/>
    <xf numFmtId="4" fontId="9" fillId="2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/>
    <xf numFmtId="4" fontId="3" fillId="2" borderId="8" xfId="0" applyNumberFormat="1" applyFont="1" applyFill="1" applyBorder="1" applyAlignment="1"/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" fontId="6" fillId="2" borderId="1" xfId="0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Alignment="1"/>
    <xf numFmtId="164" fontId="4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9" fillId="2" borderId="2" xfId="0" applyNumberFormat="1" applyFon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0" fontId="6" fillId="2" borderId="2" xfId="0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6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4" fontId="3" fillId="2" borderId="2" xfId="0" applyNumberFormat="1" applyFont="1" applyFill="1" applyBorder="1" applyAlignment="1">
      <alignment horizontal="left" wrapText="1"/>
    </xf>
    <xf numFmtId="4" fontId="3" fillId="2" borderId="6" xfId="0" applyNumberFormat="1" applyFont="1" applyFill="1" applyBorder="1" applyAlignment="1">
      <alignment horizontal="left" wrapText="1"/>
    </xf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9" fillId="2" borderId="2" xfId="0" applyNumberFormat="1" applyFont="1" applyFill="1" applyBorder="1" applyAlignment="1"/>
    <xf numFmtId="4" fontId="4" fillId="2" borderId="6" xfId="0" applyNumberFormat="1" applyFont="1" applyFill="1" applyBorder="1" applyAlignment="1"/>
    <xf numFmtId="0" fontId="6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left" wrapText="1"/>
    </xf>
    <xf numFmtId="4" fontId="9" fillId="2" borderId="6" xfId="0" applyNumberFormat="1" applyFont="1" applyFill="1" applyBorder="1" applyAlignment="1">
      <alignment horizontal="left" wrapText="1"/>
    </xf>
    <xf numFmtId="4" fontId="9" fillId="2" borderId="2" xfId="0" applyNumberFormat="1" applyFont="1" applyFill="1" applyBorder="1" applyAlignment="1">
      <alignment horizontal="center" wrapText="1"/>
    </xf>
    <xf numFmtId="4" fontId="0" fillId="2" borderId="6" xfId="0" applyNumberForma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4" fontId="9" fillId="2" borderId="5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4" fontId="9" fillId="2" borderId="8" xfId="0" applyNumberFormat="1" applyFon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4" fontId="3" fillId="2" borderId="4" xfId="0" applyNumberFormat="1" applyFont="1" applyFill="1" applyBorder="1" applyAlignment="1">
      <alignment wrapText="1"/>
    </xf>
    <xf numFmtId="4" fontId="3" fillId="2" borderId="8" xfId="0" applyNumberFormat="1" applyFont="1" applyFill="1" applyBorder="1" applyAlignment="1">
      <alignment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>
      <alignment wrapText="1"/>
    </xf>
    <xf numFmtId="4" fontId="9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/>
    <xf numFmtId="4" fontId="0" fillId="2" borderId="6" xfId="0" applyNumberForma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="130" zoomScaleNormal="130" workbookViewId="0">
      <selection activeCell="E13" sqref="E13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131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/>
      <c r="C3" s="20" t="s">
        <v>98</v>
      </c>
    </row>
    <row r="4" spans="1:4" s="19" customFormat="1" ht="14.25" customHeight="1" x14ac:dyDescent="0.2">
      <c r="A4" s="18" t="s">
        <v>157</v>
      </c>
      <c r="C4" s="18"/>
    </row>
    <row r="5" spans="1:4" ht="15" customHeight="1" x14ac:dyDescent="0.25">
      <c r="A5" s="4" t="s">
        <v>8</v>
      </c>
      <c r="B5" s="41"/>
      <c r="C5" s="4"/>
    </row>
    <row r="6" spans="1:4" s="19" customFormat="1" ht="12.75" customHeight="1" x14ac:dyDescent="0.25">
      <c r="A6" s="4" t="s">
        <v>50</v>
      </c>
      <c r="C6" s="18"/>
    </row>
    <row r="7" spans="1:4" s="19" customFormat="1" ht="12.75" customHeight="1" x14ac:dyDescent="0.25">
      <c r="A7" s="5"/>
      <c r="B7"/>
      <c r="C7"/>
      <c r="D7"/>
    </row>
    <row r="8" spans="1:4" s="3" customFormat="1" ht="15" customHeight="1" x14ac:dyDescent="0.25">
      <c r="A8" s="10" t="s">
        <v>0</v>
      </c>
      <c r="B8" s="11" t="s">
        <v>9</v>
      </c>
      <c r="C8" s="23" t="s">
        <v>133</v>
      </c>
      <c r="D8" s="9"/>
    </row>
    <row r="9" spans="1:4" s="3" customFormat="1" ht="12" customHeight="1" x14ac:dyDescent="0.25">
      <c r="A9" s="10" t="s">
        <v>1</v>
      </c>
      <c r="B9" s="11" t="s">
        <v>10</v>
      </c>
      <c r="C9" s="117" t="s">
        <v>132</v>
      </c>
      <c r="D9" s="118"/>
    </row>
    <row r="10" spans="1:4" s="3" customFormat="1" ht="24" customHeight="1" x14ac:dyDescent="0.25">
      <c r="A10" s="10" t="s">
        <v>2</v>
      </c>
      <c r="B10" s="12" t="s">
        <v>11</v>
      </c>
      <c r="C10" s="119" t="s">
        <v>83</v>
      </c>
      <c r="D10" s="120"/>
    </row>
    <row r="11" spans="1:4" s="3" customFormat="1" ht="15" customHeight="1" x14ac:dyDescent="0.25">
      <c r="A11" s="10" t="s">
        <v>3</v>
      </c>
      <c r="B11" s="11" t="s">
        <v>12</v>
      </c>
      <c r="C11" s="117" t="s">
        <v>13</v>
      </c>
      <c r="D11" s="118"/>
    </row>
    <row r="12" spans="1:4" s="3" customFormat="1" ht="16.5" customHeight="1" x14ac:dyDescent="0.25">
      <c r="A12" s="124">
        <v>5</v>
      </c>
      <c r="B12" s="124" t="s">
        <v>84</v>
      </c>
      <c r="C12" s="30" t="s">
        <v>85</v>
      </c>
      <c r="D12" s="31" t="s">
        <v>86</v>
      </c>
    </row>
    <row r="13" spans="1:4" s="3" customFormat="1" ht="14.25" customHeight="1" x14ac:dyDescent="0.25">
      <c r="A13" s="124"/>
      <c r="B13" s="124"/>
      <c r="C13" s="30" t="s">
        <v>87</v>
      </c>
      <c r="D13" s="31" t="s">
        <v>88</v>
      </c>
    </row>
    <row r="14" spans="1:4" s="3" customFormat="1" x14ac:dyDescent="0.25">
      <c r="A14" s="124"/>
      <c r="B14" s="124"/>
      <c r="C14" s="30" t="s">
        <v>89</v>
      </c>
      <c r="D14" s="31" t="s">
        <v>90</v>
      </c>
    </row>
    <row r="15" spans="1:4" s="3" customFormat="1" ht="16.5" customHeight="1" x14ac:dyDescent="0.25">
      <c r="A15" s="124"/>
      <c r="B15" s="124"/>
      <c r="C15" s="30" t="s">
        <v>91</v>
      </c>
      <c r="D15" s="31" t="s">
        <v>93</v>
      </c>
    </row>
    <row r="16" spans="1:4" s="3" customFormat="1" ht="16.5" customHeight="1" x14ac:dyDescent="0.25">
      <c r="A16" s="124"/>
      <c r="B16" s="124"/>
      <c r="C16" s="30" t="s">
        <v>92</v>
      </c>
      <c r="D16" s="31" t="s">
        <v>86</v>
      </c>
    </row>
    <row r="17" spans="1:4" s="5" customFormat="1" ht="15.75" customHeight="1" x14ac:dyDescent="0.25">
      <c r="A17" s="124"/>
      <c r="B17" s="124"/>
      <c r="C17" s="30" t="s">
        <v>94</v>
      </c>
      <c r="D17" s="31" t="s">
        <v>95</v>
      </c>
    </row>
    <row r="18" spans="1:4" s="5" customFormat="1" ht="15.75" customHeight="1" x14ac:dyDescent="0.25">
      <c r="A18" s="124"/>
      <c r="B18" s="124"/>
      <c r="C18" s="32" t="s">
        <v>96</v>
      </c>
      <c r="D18" s="31" t="s">
        <v>97</v>
      </c>
    </row>
    <row r="19" spans="1:4" ht="19.5" customHeight="1" x14ac:dyDescent="0.25">
      <c r="A19" s="10" t="s">
        <v>4</v>
      </c>
      <c r="B19" s="11" t="s">
        <v>14</v>
      </c>
      <c r="C19" s="125" t="s">
        <v>75</v>
      </c>
      <c r="D19" s="126"/>
    </row>
    <row r="20" spans="1:4" s="5" customFormat="1" ht="24.75" customHeight="1" x14ac:dyDescent="0.25">
      <c r="A20" s="10" t="s">
        <v>5</v>
      </c>
      <c r="B20" s="12" t="s">
        <v>15</v>
      </c>
      <c r="C20" s="127" t="s">
        <v>55</v>
      </c>
      <c r="D20" s="128"/>
    </row>
    <row r="21" spans="1:4" s="5" customFormat="1" ht="15" customHeight="1" x14ac:dyDescent="0.25">
      <c r="A21" s="10" t="s">
        <v>6</v>
      </c>
      <c r="B21" s="11" t="s">
        <v>16</v>
      </c>
      <c r="C21" s="119" t="s">
        <v>17</v>
      </c>
      <c r="D21" s="129"/>
    </row>
    <row r="22" spans="1:4" ht="13.5" customHeight="1" x14ac:dyDescent="0.25">
      <c r="A22" s="21"/>
      <c r="B22" s="22"/>
      <c r="C22" s="21"/>
      <c r="D22" s="21"/>
    </row>
    <row r="23" spans="1:4" x14ac:dyDescent="0.25">
      <c r="A23" s="8" t="s">
        <v>18</v>
      </c>
      <c r="B23" s="14"/>
      <c r="C23" s="14"/>
      <c r="D23" s="14"/>
    </row>
    <row r="24" spans="1:4" ht="12.75" customHeight="1" x14ac:dyDescent="0.25">
      <c r="A24" s="13"/>
      <c r="B24" s="14"/>
      <c r="C24" s="14"/>
      <c r="D24" s="14"/>
    </row>
    <row r="25" spans="1:4" ht="23.25" x14ac:dyDescent="0.25">
      <c r="A25" s="6"/>
      <c r="B25" s="15" t="s">
        <v>19</v>
      </c>
      <c r="C25" s="7" t="s">
        <v>20</v>
      </c>
      <c r="D25" s="29" t="s">
        <v>21</v>
      </c>
    </row>
    <row r="26" spans="1:4" ht="21.75" customHeight="1" x14ac:dyDescent="0.25">
      <c r="A26" s="121" t="s">
        <v>24</v>
      </c>
      <c r="B26" s="122"/>
      <c r="C26" s="122"/>
      <c r="D26" s="123"/>
    </row>
    <row r="27" spans="1:4" ht="12" customHeight="1" x14ac:dyDescent="0.25">
      <c r="A27" s="26"/>
      <c r="B27" s="27"/>
      <c r="C27" s="27"/>
      <c r="D27" s="28"/>
    </row>
    <row r="28" spans="1:4" x14ac:dyDescent="0.25">
      <c r="A28" s="7">
        <v>1</v>
      </c>
      <c r="B28" s="6" t="s">
        <v>100</v>
      </c>
      <c r="C28" s="6" t="s">
        <v>22</v>
      </c>
      <c r="D28" s="6" t="s">
        <v>23</v>
      </c>
    </row>
    <row r="29" spans="1:4" ht="14.25" customHeight="1" x14ac:dyDescent="0.25">
      <c r="A29" s="17" t="s">
        <v>25</v>
      </c>
      <c r="B29" s="16"/>
      <c r="C29" s="16"/>
      <c r="D29" s="16"/>
    </row>
    <row r="30" spans="1:4" ht="13.5" customHeight="1" x14ac:dyDescent="0.25">
      <c r="A30" s="7">
        <v>1</v>
      </c>
      <c r="B30" s="6" t="s">
        <v>108</v>
      </c>
      <c r="C30" s="6" t="s">
        <v>22</v>
      </c>
      <c r="D30" s="6" t="s">
        <v>99</v>
      </c>
    </row>
    <row r="31" spans="1:4" x14ac:dyDescent="0.25">
      <c r="A31" s="17" t="s">
        <v>40</v>
      </c>
      <c r="B31" s="16"/>
      <c r="C31" s="16"/>
      <c r="D31" s="16"/>
    </row>
    <row r="32" spans="1:4" x14ac:dyDescent="0.25">
      <c r="A32" s="17" t="s">
        <v>41</v>
      </c>
      <c r="B32" s="16"/>
      <c r="C32" s="16"/>
      <c r="D32" s="16"/>
    </row>
    <row r="33" spans="1:4" x14ac:dyDescent="0.25">
      <c r="A33" s="7">
        <v>1</v>
      </c>
      <c r="B33" s="6" t="s">
        <v>114</v>
      </c>
      <c r="C33" s="6" t="s">
        <v>103</v>
      </c>
      <c r="D33" s="6" t="s">
        <v>26</v>
      </c>
    </row>
    <row r="34" spans="1:4" x14ac:dyDescent="0.25">
      <c r="A34" s="17" t="s">
        <v>27</v>
      </c>
      <c r="B34" s="16"/>
      <c r="C34" s="16"/>
      <c r="D34" s="16"/>
    </row>
    <row r="35" spans="1:4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5" customHeight="1" x14ac:dyDescent="0.25">
      <c r="A36" s="17" t="s">
        <v>30</v>
      </c>
      <c r="B36" s="16"/>
      <c r="C36" s="16"/>
      <c r="D36" s="16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x14ac:dyDescent="0.25">
      <c r="A38" s="4" t="s">
        <v>48</v>
      </c>
      <c r="B38" s="16"/>
      <c r="C38" s="16"/>
      <c r="D38" s="16"/>
    </row>
    <row r="39" spans="1:4" ht="15" customHeight="1" x14ac:dyDescent="0.25">
      <c r="A39" s="7">
        <v>1</v>
      </c>
      <c r="B39" s="6" t="s">
        <v>32</v>
      </c>
      <c r="C39" s="115">
        <v>1967</v>
      </c>
      <c r="D39" s="116"/>
    </row>
    <row r="40" spans="1:4" x14ac:dyDescent="0.25">
      <c r="A40" s="7">
        <v>2</v>
      </c>
      <c r="B40" s="6" t="s">
        <v>34</v>
      </c>
      <c r="C40" s="115">
        <v>10</v>
      </c>
      <c r="D40" s="116"/>
    </row>
    <row r="41" spans="1:4" x14ac:dyDescent="0.25">
      <c r="A41" s="7">
        <v>3</v>
      </c>
      <c r="B41" s="6" t="s">
        <v>35</v>
      </c>
      <c r="C41" s="115">
        <v>1</v>
      </c>
      <c r="D41" s="116"/>
    </row>
    <row r="42" spans="1:4" ht="15" customHeight="1" x14ac:dyDescent="0.25">
      <c r="A42" s="7">
        <v>4</v>
      </c>
      <c r="B42" s="6" t="s">
        <v>33</v>
      </c>
      <c r="C42" s="115">
        <v>1</v>
      </c>
      <c r="D42" s="116"/>
    </row>
    <row r="43" spans="1:4" x14ac:dyDescent="0.25">
      <c r="A43" s="7">
        <v>5</v>
      </c>
      <c r="B43" s="6" t="s">
        <v>36</v>
      </c>
      <c r="C43" s="115">
        <v>1</v>
      </c>
      <c r="D43" s="116"/>
    </row>
    <row r="44" spans="1:4" x14ac:dyDescent="0.25">
      <c r="A44" s="7">
        <v>6</v>
      </c>
      <c r="B44" s="6" t="s">
        <v>37</v>
      </c>
      <c r="C44" s="115" t="s">
        <v>122</v>
      </c>
      <c r="D44" s="116"/>
    </row>
    <row r="45" spans="1:4" ht="15" customHeight="1" x14ac:dyDescent="0.25">
      <c r="A45" s="7">
        <v>7</v>
      </c>
      <c r="B45" s="6" t="s">
        <v>38</v>
      </c>
      <c r="C45" s="115" t="s">
        <v>123</v>
      </c>
      <c r="D45" s="116"/>
    </row>
    <row r="46" spans="1:4" x14ac:dyDescent="0.25">
      <c r="A46" s="7">
        <v>8</v>
      </c>
      <c r="B46" s="6" t="s">
        <v>39</v>
      </c>
      <c r="C46" s="115" t="s">
        <v>115</v>
      </c>
      <c r="D46" s="116"/>
    </row>
    <row r="47" spans="1:4" x14ac:dyDescent="0.25">
      <c r="A47" s="7">
        <v>9</v>
      </c>
      <c r="B47" s="6" t="s">
        <v>104</v>
      </c>
      <c r="C47" s="131" t="s">
        <v>134</v>
      </c>
      <c r="D47" s="132"/>
    </row>
    <row r="48" spans="1:4" x14ac:dyDescent="0.25">
      <c r="A48" s="7">
        <v>10</v>
      </c>
      <c r="B48" s="6" t="s">
        <v>74</v>
      </c>
      <c r="C48" s="130" t="s">
        <v>101</v>
      </c>
      <c r="D48" s="116"/>
    </row>
    <row r="49" spans="1:4" x14ac:dyDescent="0.25">
      <c r="A49" s="4"/>
    </row>
    <row r="50" spans="1:4" x14ac:dyDescent="0.25">
      <c r="A50" s="4"/>
    </row>
    <row r="52" spans="1:4" x14ac:dyDescent="0.25">
      <c r="A52" s="33"/>
      <c r="B52" s="33"/>
      <c r="C52" s="34"/>
      <c r="D52" s="35"/>
    </row>
    <row r="53" spans="1:4" x14ac:dyDescent="0.25">
      <c r="A53" s="33"/>
      <c r="B53" s="33"/>
      <c r="C53" s="34"/>
      <c r="D53" s="35"/>
    </row>
    <row r="54" spans="1:4" x14ac:dyDescent="0.25">
      <c r="A54" s="33"/>
      <c r="B54" s="33"/>
      <c r="C54" s="34"/>
      <c r="D54" s="35"/>
    </row>
    <row r="55" spans="1:4" x14ac:dyDescent="0.25">
      <c r="A55" s="33"/>
      <c r="B55" s="33"/>
      <c r="C55" s="34"/>
      <c r="D55" s="35"/>
    </row>
    <row r="56" spans="1:4" x14ac:dyDescent="0.25">
      <c r="A56" s="33"/>
      <c r="B56" s="33"/>
      <c r="C56" s="36"/>
      <c r="D56" s="35"/>
    </row>
    <row r="57" spans="1:4" x14ac:dyDescent="0.25">
      <c r="A57" s="33"/>
      <c r="B57" s="33"/>
      <c r="C57" s="37"/>
      <c r="D57" s="35"/>
    </row>
  </sheetData>
  <mergeCells count="19">
    <mergeCell ref="C48:D48"/>
    <mergeCell ref="C42:D42"/>
    <mergeCell ref="C43:D43"/>
    <mergeCell ref="C44:D44"/>
    <mergeCell ref="C45:D45"/>
    <mergeCell ref="C46:D46"/>
    <mergeCell ref="C47:D47"/>
    <mergeCell ref="C41:D41"/>
    <mergeCell ref="C39:D39"/>
    <mergeCell ref="C40:D40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tabSelected="1" topLeftCell="A55" zoomScale="130" zoomScaleNormal="130" workbookViewId="0">
      <selection activeCell="A59" sqref="A59:H66"/>
    </sheetView>
  </sheetViews>
  <sheetFormatPr defaultRowHeight="15" x14ac:dyDescent="0.25"/>
  <cols>
    <col min="1" max="1" width="15.85546875" customWidth="1"/>
    <col min="2" max="2" width="13.42578125" style="24" customWidth="1"/>
    <col min="3" max="3" width="8.5703125" style="25" customWidth="1"/>
    <col min="4" max="4" width="8.28515625" customWidth="1"/>
    <col min="5" max="5" width="9" customWidth="1"/>
    <col min="6" max="6" width="10.140625" customWidth="1"/>
    <col min="7" max="7" width="11.5703125" customWidth="1"/>
    <col min="8" max="8" width="10.5703125" customWidth="1"/>
  </cols>
  <sheetData>
    <row r="1" spans="1:26" x14ac:dyDescent="0.25">
      <c r="A1" s="43" t="s">
        <v>109</v>
      </c>
      <c r="B1" s="44"/>
      <c r="C1" s="38"/>
      <c r="D1" s="38"/>
      <c r="E1" s="44"/>
      <c r="F1" s="44"/>
      <c r="G1" s="38"/>
      <c r="H1" s="4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43" t="s">
        <v>135</v>
      </c>
      <c r="B2" s="44"/>
      <c r="C2" s="38"/>
      <c r="D2" s="38"/>
      <c r="E2" s="44"/>
      <c r="F2" s="44"/>
      <c r="G2" s="38"/>
      <c r="H2" s="4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4.75" customHeight="1" x14ac:dyDescent="0.25">
      <c r="A3" s="167" t="s">
        <v>136</v>
      </c>
      <c r="B3" s="167"/>
      <c r="C3" s="46"/>
      <c r="D3" s="47">
        <v>471.29</v>
      </c>
      <c r="E3" s="48"/>
      <c r="F3" s="49"/>
      <c r="G3" s="49"/>
      <c r="H3" s="50"/>
      <c r="I3" s="40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.75" customHeight="1" x14ac:dyDescent="0.25">
      <c r="A4" s="167" t="s">
        <v>110</v>
      </c>
      <c r="B4" s="174"/>
      <c r="C4" s="46"/>
      <c r="D4" s="47">
        <v>511.7</v>
      </c>
      <c r="E4" s="48"/>
      <c r="F4" s="49"/>
      <c r="G4" s="49"/>
      <c r="H4" s="51"/>
      <c r="I4" s="40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3.5" customHeight="1" x14ac:dyDescent="0.25">
      <c r="A5" s="167" t="s">
        <v>111</v>
      </c>
      <c r="B5" s="174"/>
      <c r="C5" s="46"/>
      <c r="D5" s="47">
        <v>-40.409999999999997</v>
      </c>
      <c r="E5" s="48"/>
      <c r="F5" s="49"/>
      <c r="G5" s="49"/>
      <c r="H5" s="50"/>
      <c r="I5" s="4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3.9" customHeight="1" x14ac:dyDescent="0.25">
      <c r="A6" s="168" t="s">
        <v>137</v>
      </c>
      <c r="B6" s="169"/>
      <c r="C6" s="169"/>
      <c r="D6" s="169"/>
      <c r="E6" s="169"/>
      <c r="F6" s="169"/>
      <c r="G6" s="169"/>
      <c r="H6" s="170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57.75" customHeight="1" x14ac:dyDescent="0.25">
      <c r="A7" s="173" t="s">
        <v>62</v>
      </c>
      <c r="B7" s="145"/>
      <c r="C7" s="74" t="s">
        <v>126</v>
      </c>
      <c r="D7" s="52" t="s">
        <v>63</v>
      </c>
      <c r="E7" s="52" t="s">
        <v>64</v>
      </c>
      <c r="F7" s="52" t="s">
        <v>65</v>
      </c>
      <c r="G7" s="53" t="s">
        <v>66</v>
      </c>
      <c r="H7" s="52" t="s">
        <v>67</v>
      </c>
    </row>
    <row r="8" spans="1:26" s="4" customFormat="1" ht="17.25" customHeight="1" x14ac:dyDescent="0.25">
      <c r="A8" s="149" t="s">
        <v>68</v>
      </c>
      <c r="B8" s="150"/>
      <c r="C8" s="87">
        <f>C12+C15+C18+C21+C24+C27</f>
        <v>21.490000000000002</v>
      </c>
      <c r="D8" s="87">
        <v>-35.08</v>
      </c>
      <c r="E8" s="87">
        <f>E12+E15+E18+E21+E24+E27</f>
        <v>611.17000000000007</v>
      </c>
      <c r="F8" s="87">
        <f t="shared" ref="F8:G8" si="0">F12+F15+F18+F21+F24+F27</f>
        <v>597.87</v>
      </c>
      <c r="G8" s="87">
        <f t="shared" si="0"/>
        <v>597.87</v>
      </c>
      <c r="H8" s="87">
        <f>F8-E8+D8</f>
        <v>-48.380000000000067</v>
      </c>
    </row>
    <row r="9" spans="1:26" x14ac:dyDescent="0.25">
      <c r="A9" s="88" t="s">
        <v>69</v>
      </c>
      <c r="B9" s="89"/>
      <c r="C9" s="90">
        <f>C8-C10</f>
        <v>19.341000000000001</v>
      </c>
      <c r="D9" s="90">
        <f>D8-D10</f>
        <v>-31.571999999999999</v>
      </c>
      <c r="E9" s="90">
        <f>E8-E10</f>
        <v>550.05300000000011</v>
      </c>
      <c r="F9" s="90">
        <f>F8-F10</f>
        <v>538.08299999999997</v>
      </c>
      <c r="G9" s="90">
        <f>G8-G10</f>
        <v>538.08299999999997</v>
      </c>
      <c r="H9" s="90">
        <f t="shared" ref="H9:H10" si="1">F9-E9+D9</f>
        <v>-43.542000000000144</v>
      </c>
    </row>
    <row r="10" spans="1:26" x14ac:dyDescent="0.25">
      <c r="A10" s="154" t="s">
        <v>70</v>
      </c>
      <c r="B10" s="155"/>
      <c r="C10" s="90">
        <f>C8*10%</f>
        <v>2.1490000000000005</v>
      </c>
      <c r="D10" s="90">
        <f>D8*10%</f>
        <v>-3.508</v>
      </c>
      <c r="E10" s="90">
        <f>E8*10%</f>
        <v>61.117000000000012</v>
      </c>
      <c r="F10" s="90">
        <f>F8*10%</f>
        <v>59.787000000000006</v>
      </c>
      <c r="G10" s="90">
        <f>G8*10%</f>
        <v>59.787000000000006</v>
      </c>
      <c r="H10" s="90">
        <f t="shared" si="1"/>
        <v>-4.8380000000000054</v>
      </c>
    </row>
    <row r="11" spans="1:26" ht="12.75" customHeight="1" x14ac:dyDescent="0.25">
      <c r="A11" s="175" t="s">
        <v>71</v>
      </c>
      <c r="B11" s="176"/>
      <c r="C11" s="176"/>
      <c r="D11" s="176"/>
      <c r="E11" s="176"/>
      <c r="F11" s="176"/>
      <c r="G11" s="176"/>
      <c r="H11" s="177"/>
    </row>
    <row r="12" spans="1:26" x14ac:dyDescent="0.25">
      <c r="A12" s="141" t="s">
        <v>51</v>
      </c>
      <c r="B12" s="142"/>
      <c r="C12" s="87">
        <v>5.75</v>
      </c>
      <c r="D12" s="90">
        <v>-9.35</v>
      </c>
      <c r="E12" s="90">
        <v>163.52000000000001</v>
      </c>
      <c r="F12" s="90">
        <v>160</v>
      </c>
      <c r="G12" s="90">
        <f>F12</f>
        <v>160</v>
      </c>
      <c r="H12" s="90">
        <f>F12-E12+D12</f>
        <v>-12.87000000000001</v>
      </c>
    </row>
    <row r="13" spans="1:26" x14ac:dyDescent="0.25">
      <c r="A13" s="88" t="s">
        <v>69</v>
      </c>
      <c r="B13" s="89"/>
      <c r="C13" s="90">
        <f>C12-C14</f>
        <v>5.1749999999999998</v>
      </c>
      <c r="D13" s="90">
        <v>-8.41</v>
      </c>
      <c r="E13" s="90">
        <f>E12-E14</f>
        <v>147.16800000000001</v>
      </c>
      <c r="F13" s="90">
        <f>F12-F14</f>
        <v>144</v>
      </c>
      <c r="G13" s="90">
        <f>G12-G14</f>
        <v>144</v>
      </c>
      <c r="H13" s="90">
        <f t="shared" ref="H13:H29" si="2">F13-E13+D13</f>
        <v>-11.578000000000007</v>
      </c>
    </row>
    <row r="14" spans="1:26" x14ac:dyDescent="0.25">
      <c r="A14" s="154" t="s">
        <v>70</v>
      </c>
      <c r="B14" s="155"/>
      <c r="C14" s="90">
        <f>C12*10%</f>
        <v>0.57500000000000007</v>
      </c>
      <c r="D14" s="90">
        <f>D12*10%</f>
        <v>-0.93500000000000005</v>
      </c>
      <c r="E14" s="90">
        <f>E12*10%</f>
        <v>16.352</v>
      </c>
      <c r="F14" s="90">
        <f>F12*10%</f>
        <v>16</v>
      </c>
      <c r="G14" s="90">
        <f>G12*10%</f>
        <v>16</v>
      </c>
      <c r="H14" s="90">
        <f t="shared" si="2"/>
        <v>-1.2870000000000004</v>
      </c>
    </row>
    <row r="15" spans="1:26" ht="23.25" customHeight="1" x14ac:dyDescent="0.25">
      <c r="A15" s="141" t="s">
        <v>42</v>
      </c>
      <c r="B15" s="142"/>
      <c r="C15" s="87">
        <v>3.51</v>
      </c>
      <c r="D15" s="90">
        <v>-5.3</v>
      </c>
      <c r="E15" s="90">
        <v>99.82</v>
      </c>
      <c r="F15" s="90">
        <v>98.89</v>
      </c>
      <c r="G15" s="90">
        <f>F15</f>
        <v>98.89</v>
      </c>
      <c r="H15" s="90">
        <f t="shared" si="2"/>
        <v>-6.2299999999999924</v>
      </c>
    </row>
    <row r="16" spans="1:26" x14ac:dyDescent="0.25">
      <c r="A16" s="88" t="s">
        <v>69</v>
      </c>
      <c r="B16" s="89"/>
      <c r="C16" s="90">
        <f>C15-C17</f>
        <v>3.1589999999999998</v>
      </c>
      <c r="D16" s="90">
        <f>D15-D17</f>
        <v>-4.7699999999999996</v>
      </c>
      <c r="E16" s="90">
        <f>E15-E17</f>
        <v>89.837999999999994</v>
      </c>
      <c r="F16" s="90">
        <f>F15-F17</f>
        <v>89.001000000000005</v>
      </c>
      <c r="G16" s="90">
        <f>G15-G17</f>
        <v>89.001000000000005</v>
      </c>
      <c r="H16" s="90">
        <f t="shared" si="2"/>
        <v>-5.6069999999999887</v>
      </c>
    </row>
    <row r="17" spans="1:10" ht="15" customHeight="1" x14ac:dyDescent="0.25">
      <c r="A17" s="154" t="s">
        <v>70</v>
      </c>
      <c r="B17" s="155"/>
      <c r="C17" s="90">
        <f>C15*10%</f>
        <v>0.35099999999999998</v>
      </c>
      <c r="D17" s="90">
        <f>D15*10%</f>
        <v>-0.53</v>
      </c>
      <c r="E17" s="90">
        <f>E15*10%</f>
        <v>9.9819999999999993</v>
      </c>
      <c r="F17" s="90">
        <f>F15*10%</f>
        <v>9.8890000000000011</v>
      </c>
      <c r="G17" s="90">
        <f>G15*10%</f>
        <v>9.8890000000000011</v>
      </c>
      <c r="H17" s="90">
        <f t="shared" si="2"/>
        <v>-0.62299999999999822</v>
      </c>
    </row>
    <row r="18" spans="1:10" ht="12" customHeight="1" x14ac:dyDescent="0.25">
      <c r="A18" s="141" t="s">
        <v>52</v>
      </c>
      <c r="B18" s="142"/>
      <c r="C18" s="91">
        <v>2.41</v>
      </c>
      <c r="D18" s="90">
        <v>-3.72</v>
      </c>
      <c r="E18" s="90">
        <v>68.540000000000006</v>
      </c>
      <c r="F18" s="90">
        <v>67.180000000000007</v>
      </c>
      <c r="G18" s="90">
        <f>F18</f>
        <v>67.180000000000007</v>
      </c>
      <c r="H18" s="90">
        <f t="shared" si="2"/>
        <v>-5.08</v>
      </c>
    </row>
    <row r="19" spans="1:10" ht="13.5" customHeight="1" x14ac:dyDescent="0.25">
      <c r="A19" s="88" t="s">
        <v>69</v>
      </c>
      <c r="B19" s="89"/>
      <c r="C19" s="90">
        <f>C18-C20</f>
        <v>2.169</v>
      </c>
      <c r="D19" s="90">
        <f>D18-D20</f>
        <v>-3.3480000000000003</v>
      </c>
      <c r="E19" s="90">
        <f>E18-E20</f>
        <v>61.686000000000007</v>
      </c>
      <c r="F19" s="90">
        <f>F18-F20</f>
        <v>60.462000000000003</v>
      </c>
      <c r="G19" s="90">
        <f>G18-G20</f>
        <v>60.462000000000003</v>
      </c>
      <c r="H19" s="90">
        <f t="shared" si="2"/>
        <v>-4.5720000000000045</v>
      </c>
    </row>
    <row r="20" spans="1:10" ht="12.75" customHeight="1" x14ac:dyDescent="0.25">
      <c r="A20" s="154" t="s">
        <v>70</v>
      </c>
      <c r="B20" s="155"/>
      <c r="C20" s="90">
        <f>C18*10%</f>
        <v>0.24100000000000002</v>
      </c>
      <c r="D20" s="90">
        <f>D18*10%</f>
        <v>-0.37200000000000005</v>
      </c>
      <c r="E20" s="90">
        <f>E18*10%</f>
        <v>6.854000000000001</v>
      </c>
      <c r="F20" s="90">
        <f>F18*10%</f>
        <v>6.7180000000000009</v>
      </c>
      <c r="G20" s="90">
        <f>G18*10%</f>
        <v>6.7180000000000009</v>
      </c>
      <c r="H20" s="90">
        <f t="shared" si="2"/>
        <v>-0.50800000000000023</v>
      </c>
    </row>
    <row r="21" spans="1:10" x14ac:dyDescent="0.25">
      <c r="A21" s="141" t="s">
        <v>53</v>
      </c>
      <c r="B21" s="142"/>
      <c r="C21" s="87">
        <v>1.1299999999999999</v>
      </c>
      <c r="D21" s="90">
        <v>-1.68</v>
      </c>
      <c r="E21" s="90">
        <v>32.130000000000003</v>
      </c>
      <c r="F21" s="90">
        <v>31.49</v>
      </c>
      <c r="G21" s="90">
        <f>F21</f>
        <v>31.49</v>
      </c>
      <c r="H21" s="90">
        <f t="shared" si="2"/>
        <v>-2.3200000000000038</v>
      </c>
    </row>
    <row r="22" spans="1:10" ht="14.25" customHeight="1" x14ac:dyDescent="0.25">
      <c r="A22" s="88" t="s">
        <v>69</v>
      </c>
      <c r="B22" s="89"/>
      <c r="C22" s="90">
        <f>C21-C23</f>
        <v>1.0169999999999999</v>
      </c>
      <c r="D22" s="90">
        <f>D21-D23</f>
        <v>-1.512</v>
      </c>
      <c r="E22" s="90">
        <f>E21-E23</f>
        <v>28.917000000000002</v>
      </c>
      <c r="F22" s="90">
        <f>F21-F23</f>
        <v>28.340999999999998</v>
      </c>
      <c r="G22" s="90">
        <f>G21-G23</f>
        <v>28.340999999999998</v>
      </c>
      <c r="H22" s="90">
        <f t="shared" si="2"/>
        <v>-2.0880000000000041</v>
      </c>
    </row>
    <row r="23" spans="1:10" ht="14.25" customHeight="1" x14ac:dyDescent="0.25">
      <c r="A23" s="154" t="s">
        <v>70</v>
      </c>
      <c r="B23" s="155"/>
      <c r="C23" s="90">
        <f>C21*10%</f>
        <v>0.11299999999999999</v>
      </c>
      <c r="D23" s="90">
        <f>D21*10%</f>
        <v>-0.16800000000000001</v>
      </c>
      <c r="E23" s="90">
        <f>E21*10%</f>
        <v>3.2130000000000005</v>
      </c>
      <c r="F23" s="90">
        <f>F21*10%</f>
        <v>3.149</v>
      </c>
      <c r="G23" s="90">
        <f>G21*10%</f>
        <v>3.149</v>
      </c>
      <c r="H23" s="90">
        <f t="shared" si="2"/>
        <v>-0.23200000000000051</v>
      </c>
    </row>
    <row r="24" spans="1:10" ht="14.25" customHeight="1" x14ac:dyDescent="0.25">
      <c r="A24" s="92" t="s">
        <v>43</v>
      </c>
      <c r="B24" s="93"/>
      <c r="C24" s="87">
        <v>4.43</v>
      </c>
      <c r="D24" s="90">
        <v>-6.75</v>
      </c>
      <c r="E24" s="90">
        <v>126</v>
      </c>
      <c r="F24" s="90">
        <v>121.98</v>
      </c>
      <c r="G24" s="90">
        <f>F24</f>
        <v>121.98</v>
      </c>
      <c r="H24" s="90">
        <f t="shared" si="2"/>
        <v>-10.769999999999996</v>
      </c>
    </row>
    <row r="25" spans="1:10" ht="14.25" customHeight="1" x14ac:dyDescent="0.25">
      <c r="A25" s="88" t="s">
        <v>69</v>
      </c>
      <c r="B25" s="89"/>
      <c r="C25" s="90">
        <f>C24-C26</f>
        <v>3.9869999999999997</v>
      </c>
      <c r="D25" s="90">
        <f>D24-D26</f>
        <v>-6.0750000000000002</v>
      </c>
      <c r="E25" s="90">
        <f>E24-E26</f>
        <v>113.4</v>
      </c>
      <c r="F25" s="90">
        <f>F24-F26</f>
        <v>109.78200000000001</v>
      </c>
      <c r="G25" s="90">
        <f>G24-G26</f>
        <v>109.78200000000001</v>
      </c>
      <c r="H25" s="90">
        <f t="shared" si="2"/>
        <v>-9.6929999999999943</v>
      </c>
    </row>
    <row r="26" spans="1:10" x14ac:dyDescent="0.25">
      <c r="A26" s="154" t="s">
        <v>70</v>
      </c>
      <c r="B26" s="155"/>
      <c r="C26" s="90">
        <f>C24*10%</f>
        <v>0.443</v>
      </c>
      <c r="D26" s="90">
        <f>D24*10%</f>
        <v>-0.67500000000000004</v>
      </c>
      <c r="E26" s="90">
        <f>E24*10%</f>
        <v>12.600000000000001</v>
      </c>
      <c r="F26" s="90">
        <f>F24*10%</f>
        <v>12.198</v>
      </c>
      <c r="G26" s="90">
        <f>G24*10%</f>
        <v>12.198</v>
      </c>
      <c r="H26" s="90">
        <f t="shared" si="2"/>
        <v>-1.0770000000000011</v>
      </c>
    </row>
    <row r="27" spans="1:10" ht="14.25" customHeight="1" x14ac:dyDescent="0.25">
      <c r="A27" s="171" t="s">
        <v>44</v>
      </c>
      <c r="B27" s="172"/>
      <c r="C27" s="94">
        <v>4.26</v>
      </c>
      <c r="D27" s="95">
        <v>-8.27</v>
      </c>
      <c r="E27" s="95">
        <v>121.16</v>
      </c>
      <c r="F27" s="95">
        <v>118.33</v>
      </c>
      <c r="G27" s="95">
        <f>F27</f>
        <v>118.33</v>
      </c>
      <c r="H27" s="90">
        <f t="shared" si="2"/>
        <v>-11.099999999999998</v>
      </c>
    </row>
    <row r="28" spans="1:10" x14ac:dyDescent="0.25">
      <c r="A28" s="88" t="s">
        <v>69</v>
      </c>
      <c r="B28" s="89"/>
      <c r="C28" s="90">
        <f>C27-C29</f>
        <v>3.8339999999999996</v>
      </c>
      <c r="D28" s="90">
        <f>D27-D29</f>
        <v>-7.4429999999999996</v>
      </c>
      <c r="E28" s="90">
        <f>E27-E29</f>
        <v>109.044</v>
      </c>
      <c r="F28" s="90">
        <f>F27-F29</f>
        <v>106.497</v>
      </c>
      <c r="G28" s="90">
        <f>G27-G29</f>
        <v>106.497</v>
      </c>
      <c r="H28" s="90">
        <f t="shared" si="2"/>
        <v>-9.9899999999999967</v>
      </c>
    </row>
    <row r="29" spans="1:10" x14ac:dyDescent="0.25">
      <c r="A29" s="154" t="s">
        <v>70</v>
      </c>
      <c r="B29" s="155"/>
      <c r="C29" s="90">
        <f>C27*10%</f>
        <v>0.42599999999999999</v>
      </c>
      <c r="D29" s="90">
        <f>D27*10%</f>
        <v>-0.82699999999999996</v>
      </c>
      <c r="E29" s="90">
        <f>E27*10%</f>
        <v>12.116</v>
      </c>
      <c r="F29" s="90">
        <f>F27*10%</f>
        <v>11.833</v>
      </c>
      <c r="G29" s="90">
        <f>G27*10%</f>
        <v>11.833</v>
      </c>
      <c r="H29" s="90">
        <f t="shared" si="2"/>
        <v>-1.1099999999999994</v>
      </c>
    </row>
    <row r="30" spans="1:10" ht="7.5" customHeight="1" x14ac:dyDescent="0.25">
      <c r="A30" s="96"/>
      <c r="B30" s="97"/>
      <c r="C30" s="90"/>
      <c r="D30" s="90"/>
      <c r="E30" s="90"/>
      <c r="F30" s="90"/>
      <c r="G30" s="96"/>
      <c r="H30" s="90"/>
    </row>
    <row r="31" spans="1:10" s="4" customFormat="1" ht="11.25" customHeight="1" x14ac:dyDescent="0.25">
      <c r="A31" s="149" t="s">
        <v>45</v>
      </c>
      <c r="B31" s="150"/>
      <c r="C31" s="87">
        <v>7.93</v>
      </c>
      <c r="D31" s="87">
        <v>54.97</v>
      </c>
      <c r="E31" s="87">
        <v>225.53</v>
      </c>
      <c r="F31" s="87">
        <v>220.67</v>
      </c>
      <c r="G31" s="98">
        <f>G32+G33</f>
        <v>78.777000000000001</v>
      </c>
      <c r="H31" s="87">
        <f>F31-E31-G31+D31+F31</f>
        <v>192.00299999999999</v>
      </c>
    </row>
    <row r="32" spans="1:10" ht="13.5" customHeight="1" x14ac:dyDescent="0.25">
      <c r="A32" s="88" t="s">
        <v>72</v>
      </c>
      <c r="B32" s="89"/>
      <c r="C32" s="90">
        <f>C31-C33</f>
        <v>7.1369999999999996</v>
      </c>
      <c r="D32" s="90">
        <v>53.98</v>
      </c>
      <c r="E32" s="90">
        <f>E31-E33</f>
        <v>202.977</v>
      </c>
      <c r="F32" s="90">
        <f>F31-F33</f>
        <v>198.60299999999998</v>
      </c>
      <c r="G32" s="99">
        <v>56.71</v>
      </c>
      <c r="H32" s="87">
        <f>F32-E32-G32+D32+F32</f>
        <v>191.49899999999997</v>
      </c>
      <c r="J32" s="86"/>
    </row>
    <row r="33" spans="1:10" ht="12.75" customHeight="1" x14ac:dyDescent="0.25">
      <c r="A33" s="154" t="s">
        <v>70</v>
      </c>
      <c r="B33" s="155"/>
      <c r="C33" s="90">
        <f>C31*10%</f>
        <v>0.79300000000000004</v>
      </c>
      <c r="D33" s="90">
        <v>0.99</v>
      </c>
      <c r="E33" s="90">
        <f>E31*10%</f>
        <v>22.553000000000001</v>
      </c>
      <c r="F33" s="90">
        <f>F31*10%</f>
        <v>22.067</v>
      </c>
      <c r="G33" s="90">
        <f>F33</f>
        <v>22.067</v>
      </c>
      <c r="H33" s="87">
        <f t="shared" ref="H33" si="3">F33-E33-G33+D33+F33</f>
        <v>0.50399999999999778</v>
      </c>
    </row>
    <row r="34" spans="1:10" ht="10.5" customHeight="1" x14ac:dyDescent="0.25">
      <c r="A34" s="96"/>
      <c r="B34" s="97"/>
      <c r="C34" s="90"/>
      <c r="D34" s="90"/>
      <c r="E34" s="90"/>
      <c r="F34" s="90"/>
      <c r="G34" s="96"/>
      <c r="H34" s="87"/>
    </row>
    <row r="35" spans="1:10" s="4" customFormat="1" ht="12.75" customHeight="1" x14ac:dyDescent="0.25">
      <c r="A35" s="156" t="s">
        <v>116</v>
      </c>
      <c r="B35" s="157"/>
      <c r="C35" s="87"/>
      <c r="D35" s="87">
        <v>-1.79</v>
      </c>
      <c r="E35" s="87">
        <f>E37+E38+E39+E40</f>
        <v>27.950000000000003</v>
      </c>
      <c r="F35" s="87">
        <f>F37+F38+F39+F40</f>
        <v>27.349999999999998</v>
      </c>
      <c r="G35" s="98">
        <f>G37+G38+G39+G40</f>
        <v>27.349999999999998</v>
      </c>
      <c r="H35" s="87">
        <f>F35-E35-G35+D35+F35</f>
        <v>-2.3900000000000041</v>
      </c>
    </row>
    <row r="36" spans="1:10" ht="12.75" customHeight="1" x14ac:dyDescent="0.25">
      <c r="A36" s="88" t="s">
        <v>117</v>
      </c>
      <c r="B36" s="97"/>
      <c r="C36" s="90"/>
      <c r="D36" s="90"/>
      <c r="E36" s="90"/>
      <c r="F36" s="90"/>
      <c r="G36" s="96"/>
      <c r="H36" s="87"/>
    </row>
    <row r="37" spans="1:10" ht="12.75" customHeight="1" x14ac:dyDescent="0.25">
      <c r="A37" s="141" t="s">
        <v>118</v>
      </c>
      <c r="B37" s="142"/>
      <c r="C37" s="90"/>
      <c r="D37" s="90">
        <v>-0.23</v>
      </c>
      <c r="E37" s="90">
        <v>3.58</v>
      </c>
      <c r="F37" s="90">
        <v>3.52</v>
      </c>
      <c r="G37" s="96">
        <f>F37</f>
        <v>3.52</v>
      </c>
      <c r="H37" s="90">
        <f t="shared" ref="H37:H40" si="4">F37-E37-G37+D37+F37</f>
        <v>-0.29000000000000004</v>
      </c>
    </row>
    <row r="38" spans="1:10" ht="12.75" customHeight="1" x14ac:dyDescent="0.25">
      <c r="A38" s="141" t="s">
        <v>119</v>
      </c>
      <c r="B38" s="142"/>
      <c r="C38" s="90"/>
      <c r="D38" s="90">
        <v>0</v>
      </c>
      <c r="E38" s="90">
        <v>0</v>
      </c>
      <c r="F38" s="90">
        <v>0</v>
      </c>
      <c r="G38" s="96">
        <f t="shared" ref="G38:G40" si="5">F38</f>
        <v>0</v>
      </c>
      <c r="H38" s="90">
        <f t="shared" si="4"/>
        <v>0</v>
      </c>
    </row>
    <row r="39" spans="1:10" ht="12.75" customHeight="1" x14ac:dyDescent="0.25">
      <c r="A39" s="141" t="s">
        <v>120</v>
      </c>
      <c r="B39" s="142"/>
      <c r="C39" s="90"/>
      <c r="D39" s="90">
        <v>-1.45</v>
      </c>
      <c r="E39" s="90">
        <v>22.55</v>
      </c>
      <c r="F39" s="90">
        <v>22.06</v>
      </c>
      <c r="G39" s="96">
        <f t="shared" si="5"/>
        <v>22.06</v>
      </c>
      <c r="H39" s="90">
        <f t="shared" si="4"/>
        <v>-1.9400000000000013</v>
      </c>
    </row>
    <row r="40" spans="1:10" ht="12.75" customHeight="1" x14ac:dyDescent="0.25">
      <c r="A40" s="141" t="s">
        <v>121</v>
      </c>
      <c r="B40" s="142"/>
      <c r="C40" s="90"/>
      <c r="D40" s="90">
        <v>-0.11</v>
      </c>
      <c r="E40" s="90">
        <v>1.82</v>
      </c>
      <c r="F40" s="90">
        <v>1.77</v>
      </c>
      <c r="G40" s="96">
        <f t="shared" si="5"/>
        <v>1.77</v>
      </c>
      <c r="H40" s="90">
        <f t="shared" si="4"/>
        <v>-0.16000000000000014</v>
      </c>
    </row>
    <row r="41" spans="1:10" ht="12.75" customHeight="1" x14ac:dyDescent="0.25">
      <c r="A41" s="98" t="s">
        <v>105</v>
      </c>
      <c r="B41" s="100"/>
      <c r="C41" s="87"/>
      <c r="D41" s="87"/>
      <c r="E41" s="87">
        <f>E8+E31+E35</f>
        <v>864.65000000000009</v>
      </c>
      <c r="F41" s="87">
        <f>F8+F31+F35</f>
        <v>845.89</v>
      </c>
      <c r="G41" s="87">
        <f>G8+G31+G35</f>
        <v>703.99700000000007</v>
      </c>
      <c r="H41" s="90"/>
      <c r="I41" s="4"/>
      <c r="J41" s="4"/>
    </row>
    <row r="42" spans="1:10" ht="12" customHeight="1" x14ac:dyDescent="0.25">
      <c r="A42" s="98" t="s">
        <v>106</v>
      </c>
      <c r="B42" s="100"/>
      <c r="C42" s="87"/>
      <c r="D42" s="87"/>
      <c r="E42" s="87"/>
      <c r="F42" s="87"/>
      <c r="G42" s="98"/>
      <c r="H42" s="87"/>
      <c r="I42" s="4"/>
      <c r="J42" s="114"/>
    </row>
    <row r="43" spans="1:10" s="39" customFormat="1" ht="25.5" customHeight="1" x14ac:dyDescent="0.25">
      <c r="A43" s="133" t="s">
        <v>127</v>
      </c>
      <c r="B43" s="134"/>
      <c r="C43" s="101"/>
      <c r="D43" s="101">
        <v>243.84</v>
      </c>
      <c r="E43" s="101">
        <v>563.57000000000005</v>
      </c>
      <c r="F43" s="101">
        <v>564.69000000000005</v>
      </c>
      <c r="G43" s="102">
        <f>G65</f>
        <v>915.5</v>
      </c>
      <c r="H43" s="87">
        <f>D43+F43-G43</f>
        <v>-106.96999999999991</v>
      </c>
      <c r="I43" s="67"/>
    </row>
    <row r="44" spans="1:10" ht="11.25" customHeight="1" x14ac:dyDescent="0.25">
      <c r="A44" s="103" t="s">
        <v>54</v>
      </c>
      <c r="B44" s="104"/>
      <c r="C44" s="90"/>
      <c r="D44" s="90">
        <v>0</v>
      </c>
      <c r="E44" s="90">
        <v>0</v>
      </c>
      <c r="F44" s="90">
        <v>0</v>
      </c>
      <c r="G44" s="99">
        <v>0</v>
      </c>
      <c r="H44" s="87">
        <f>F44-E44-G44+D44+F44</f>
        <v>0</v>
      </c>
    </row>
    <row r="45" spans="1:10" s="39" customFormat="1" ht="24" customHeight="1" x14ac:dyDescent="0.25">
      <c r="A45" s="133" t="s">
        <v>128</v>
      </c>
      <c r="B45" s="134"/>
      <c r="C45" s="101"/>
      <c r="D45" s="101">
        <v>200.95</v>
      </c>
      <c r="E45" s="101">
        <v>44.48</v>
      </c>
      <c r="F45" s="101">
        <v>44.48</v>
      </c>
      <c r="G45" s="102">
        <f>G46+G47</f>
        <v>7.5616000000000003</v>
      </c>
      <c r="H45" s="87">
        <f>F45-E45-G45+D45+F45</f>
        <v>237.86839999999998</v>
      </c>
      <c r="J45" s="67"/>
    </row>
    <row r="46" spans="1:10" ht="12" customHeight="1" x14ac:dyDescent="0.25">
      <c r="A46" s="88" t="s">
        <v>72</v>
      </c>
      <c r="B46" s="89"/>
      <c r="C46" s="90"/>
      <c r="D46" s="90">
        <v>192.75</v>
      </c>
      <c r="E46" s="90">
        <f>E45-E47</f>
        <v>36.918399999999998</v>
      </c>
      <c r="F46" s="90">
        <f>F45-F47</f>
        <v>36.918399999999998</v>
      </c>
      <c r="G46" s="99">
        <v>0</v>
      </c>
      <c r="H46" s="87">
        <f>F46-E46-G46+D46+F46</f>
        <v>229.66839999999999</v>
      </c>
      <c r="J46" s="110"/>
    </row>
    <row r="47" spans="1:10" s="39" customFormat="1" ht="13.5" customHeight="1" x14ac:dyDescent="0.25">
      <c r="A47" s="103" t="s">
        <v>54</v>
      </c>
      <c r="B47" s="104"/>
      <c r="C47" s="105"/>
      <c r="D47" s="105">
        <v>8.1999999999999993</v>
      </c>
      <c r="E47" s="105">
        <f>E45*17%</f>
        <v>7.5616000000000003</v>
      </c>
      <c r="F47" s="105">
        <f>F45*17%</f>
        <v>7.5616000000000003</v>
      </c>
      <c r="G47" s="106">
        <f>F47</f>
        <v>7.5616000000000003</v>
      </c>
      <c r="H47" s="87">
        <f t="shared" ref="H47" si="6">F47-E47-G47+D47+F47</f>
        <v>8.1999999999999993</v>
      </c>
      <c r="J47" s="113"/>
    </row>
    <row r="48" spans="1:10" s="4" customFormat="1" ht="24" customHeight="1" x14ac:dyDescent="0.25">
      <c r="A48" s="133" t="s">
        <v>129</v>
      </c>
      <c r="B48" s="134"/>
      <c r="C48" s="109" t="s">
        <v>146</v>
      </c>
      <c r="D48" s="87">
        <v>11.93</v>
      </c>
      <c r="E48" s="87">
        <v>1.8</v>
      </c>
      <c r="F48" s="87">
        <v>1.8</v>
      </c>
      <c r="G48" s="98">
        <f>G49</f>
        <v>0.30600000000000005</v>
      </c>
      <c r="H48" s="87">
        <f>F48-E48-G48+D48+F48</f>
        <v>13.423999999999999</v>
      </c>
    </row>
    <row r="49" spans="1:26" s="39" customFormat="1" ht="13.5" customHeight="1" x14ac:dyDescent="0.25">
      <c r="A49" s="103" t="s">
        <v>73</v>
      </c>
      <c r="B49" s="104"/>
      <c r="C49" s="105"/>
      <c r="D49" s="105">
        <v>0</v>
      </c>
      <c r="E49" s="105">
        <f>E48*17%</f>
        <v>0.30600000000000005</v>
      </c>
      <c r="F49" s="105">
        <f>F48*17%</f>
        <v>0.30600000000000005</v>
      </c>
      <c r="G49" s="106">
        <f>F49</f>
        <v>0.30600000000000005</v>
      </c>
      <c r="H49" s="87">
        <f t="shared" ref="H49" si="7">F49-E49-G49+D49+F49</f>
        <v>0</v>
      </c>
    </row>
    <row r="50" spans="1:26" s="4" customFormat="1" ht="20.25" customHeight="1" x14ac:dyDescent="0.25">
      <c r="A50" s="133" t="s">
        <v>130</v>
      </c>
      <c r="B50" s="134"/>
      <c r="C50" s="91"/>
      <c r="D50" s="87">
        <v>-3.54</v>
      </c>
      <c r="E50" s="87">
        <v>45</v>
      </c>
      <c r="F50" s="87">
        <v>44.85</v>
      </c>
      <c r="G50" s="98">
        <f>F50</f>
        <v>44.85</v>
      </c>
      <c r="H50" s="87">
        <f>F50-E50-G50+D50+F50</f>
        <v>-3.6899999999999977</v>
      </c>
    </row>
    <row r="51" spans="1:26" s="39" customFormat="1" ht="13.5" customHeight="1" x14ac:dyDescent="0.25">
      <c r="A51" s="103" t="s">
        <v>73</v>
      </c>
      <c r="B51" s="104"/>
      <c r="C51" s="105"/>
      <c r="D51" s="105">
        <v>0</v>
      </c>
      <c r="E51" s="105">
        <v>0</v>
      </c>
      <c r="F51" s="105">
        <v>0</v>
      </c>
      <c r="G51" s="106">
        <f>F51</f>
        <v>0</v>
      </c>
      <c r="H51" s="87">
        <v>0</v>
      </c>
    </row>
    <row r="52" spans="1:26" x14ac:dyDescent="0.25">
      <c r="A52" s="158" t="s">
        <v>107</v>
      </c>
      <c r="B52" s="159"/>
      <c r="C52" s="87"/>
      <c r="D52" s="87"/>
      <c r="E52" s="87">
        <f>E43+E45+E48+E50</f>
        <v>654.85</v>
      </c>
      <c r="F52" s="87">
        <f>F43+F45+F48+F50</f>
        <v>655.82</v>
      </c>
      <c r="G52" s="87">
        <f>G43+G45+G48+G50</f>
        <v>968.21760000000006</v>
      </c>
      <c r="H52" s="87"/>
    </row>
    <row r="53" spans="1:26" x14ac:dyDescent="0.25">
      <c r="A53" s="158" t="s">
        <v>112</v>
      </c>
      <c r="B53" s="159"/>
      <c r="C53" s="87"/>
      <c r="D53" s="87"/>
      <c r="E53" s="87">
        <f>E41+E52</f>
        <v>1519.5</v>
      </c>
      <c r="F53" s="87">
        <f>F41+F52</f>
        <v>1501.71</v>
      </c>
      <c r="G53" s="87">
        <f>G41+G52</f>
        <v>1672.2146000000002</v>
      </c>
      <c r="H53" s="87"/>
    </row>
    <row r="54" spans="1:26" ht="24" customHeight="1" x14ac:dyDescent="0.25">
      <c r="A54" s="158" t="s">
        <v>113</v>
      </c>
      <c r="B54" s="159"/>
      <c r="C54" s="87"/>
      <c r="D54" s="87"/>
      <c r="E54" s="87"/>
      <c r="F54" s="87"/>
      <c r="G54" s="87"/>
      <c r="H54" s="87"/>
      <c r="I54" s="82"/>
    </row>
    <row r="55" spans="1:26" ht="23.25" customHeight="1" x14ac:dyDescent="0.25">
      <c r="A55" s="161" t="s">
        <v>138</v>
      </c>
      <c r="B55" s="161"/>
      <c r="C55" s="107"/>
      <c r="D55" s="107"/>
      <c r="E55" s="87"/>
      <c r="F55" s="87"/>
      <c r="G55" s="87"/>
      <c r="H55" s="108">
        <f>H56+H57</f>
        <v>281.86540000000002</v>
      </c>
      <c r="I55" s="42"/>
      <c r="J55" s="112"/>
      <c r="K55" s="42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7.45" customHeight="1" x14ac:dyDescent="0.25">
      <c r="A56" s="161" t="s">
        <v>110</v>
      </c>
      <c r="B56" s="164"/>
      <c r="C56" s="107"/>
      <c r="D56" s="107"/>
      <c r="E56" s="87"/>
      <c r="F56" s="87"/>
      <c r="G56" s="87"/>
      <c r="H56" s="108">
        <f>H31+H45+H48</f>
        <v>443.29539999999997</v>
      </c>
      <c r="I56" s="35"/>
      <c r="J56" s="42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7.45" customHeight="1" x14ac:dyDescent="0.25">
      <c r="A57" s="162" t="s">
        <v>111</v>
      </c>
      <c r="B57" s="163"/>
      <c r="C57" s="107"/>
      <c r="D57" s="107"/>
      <c r="E57" s="87"/>
      <c r="F57" s="87"/>
      <c r="G57" s="87"/>
      <c r="H57" s="108">
        <f>H8+H35+H50+H43</f>
        <v>-161.42999999999998</v>
      </c>
      <c r="I57" s="35"/>
      <c r="J57" s="42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4.75" customHeight="1" x14ac:dyDescent="0.25">
      <c r="A58" s="160"/>
      <c r="B58" s="160"/>
      <c r="C58" s="160"/>
      <c r="D58" s="160"/>
      <c r="E58" s="160"/>
      <c r="F58" s="160"/>
      <c r="G58" s="160"/>
      <c r="H58" s="160"/>
    </row>
    <row r="59" spans="1:26" ht="18" customHeight="1" x14ac:dyDescent="0.25">
      <c r="A59" s="54" t="s">
        <v>139</v>
      </c>
      <c r="B59" s="55"/>
      <c r="C59" s="56"/>
      <c r="D59" s="57"/>
      <c r="E59" s="57"/>
      <c r="F59" s="57"/>
      <c r="G59" s="57"/>
      <c r="H59" s="44"/>
    </row>
    <row r="60" spans="1:26" ht="26.25" x14ac:dyDescent="0.25">
      <c r="A60" s="151" t="s">
        <v>56</v>
      </c>
      <c r="B60" s="152"/>
      <c r="C60" s="152"/>
      <c r="D60" s="153"/>
      <c r="E60" s="58" t="s">
        <v>57</v>
      </c>
      <c r="F60" s="58" t="s">
        <v>58</v>
      </c>
      <c r="G60" s="81" t="s">
        <v>59</v>
      </c>
      <c r="H60" s="72" t="s">
        <v>124</v>
      </c>
    </row>
    <row r="61" spans="1:26" ht="17.45" customHeight="1" x14ac:dyDescent="0.25">
      <c r="A61" s="138" t="s">
        <v>125</v>
      </c>
      <c r="B61" s="139"/>
      <c r="C61" s="139"/>
      <c r="D61" s="140"/>
      <c r="E61" s="83">
        <v>43556</v>
      </c>
      <c r="F61" s="58" t="s">
        <v>140</v>
      </c>
      <c r="G61" s="111">
        <v>0.61</v>
      </c>
      <c r="H61" s="73" t="s">
        <v>147</v>
      </c>
    </row>
    <row r="62" spans="1:26" ht="17.45" customHeight="1" x14ac:dyDescent="0.25">
      <c r="A62" s="138" t="s">
        <v>148</v>
      </c>
      <c r="B62" s="139"/>
      <c r="C62" s="139"/>
      <c r="D62" s="140"/>
      <c r="E62" s="83">
        <v>43525</v>
      </c>
      <c r="F62" s="58">
        <v>1</v>
      </c>
      <c r="G62" s="111">
        <v>35</v>
      </c>
      <c r="H62" s="73" t="s">
        <v>149</v>
      </c>
    </row>
    <row r="63" spans="1:26" ht="17.45" customHeight="1" x14ac:dyDescent="0.25">
      <c r="A63" s="138" t="s">
        <v>150</v>
      </c>
      <c r="B63" s="139"/>
      <c r="C63" s="139"/>
      <c r="D63" s="140"/>
      <c r="E63" s="83">
        <v>43678</v>
      </c>
      <c r="F63" s="58" t="s">
        <v>140</v>
      </c>
      <c r="G63" s="111">
        <v>4</v>
      </c>
      <c r="H63" s="73" t="s">
        <v>151</v>
      </c>
    </row>
    <row r="64" spans="1:26" ht="17.45" customHeight="1" x14ac:dyDescent="0.25">
      <c r="A64" s="138" t="s">
        <v>152</v>
      </c>
      <c r="B64" s="139"/>
      <c r="C64" s="139"/>
      <c r="D64" s="140"/>
      <c r="E64" s="83">
        <v>43739</v>
      </c>
      <c r="F64" s="58">
        <v>1</v>
      </c>
      <c r="G64" s="111">
        <v>17.100000000000001</v>
      </c>
      <c r="H64" s="73" t="s">
        <v>151</v>
      </c>
      <c r="J64" s="82"/>
    </row>
    <row r="65" spans="1:10" ht="24" customHeight="1" x14ac:dyDescent="0.25">
      <c r="A65" s="138" t="s">
        <v>153</v>
      </c>
      <c r="B65" s="139"/>
      <c r="C65" s="139"/>
      <c r="D65" s="140"/>
      <c r="E65" s="83">
        <v>43800</v>
      </c>
      <c r="F65" s="58" t="s">
        <v>154</v>
      </c>
      <c r="G65" s="111">
        <v>915.5</v>
      </c>
      <c r="H65" s="73" t="s">
        <v>155</v>
      </c>
    </row>
    <row r="66" spans="1:10" ht="17.25" customHeight="1" x14ac:dyDescent="0.25">
      <c r="A66" s="143" t="s">
        <v>7</v>
      </c>
      <c r="B66" s="144"/>
      <c r="C66" s="144"/>
      <c r="D66" s="145"/>
      <c r="E66" s="59"/>
      <c r="F66" s="60"/>
      <c r="G66" s="61">
        <f>SUM(G61:G65)</f>
        <v>972.21</v>
      </c>
      <c r="H66" s="71"/>
    </row>
    <row r="67" spans="1:10" ht="17.25" customHeight="1" x14ac:dyDescent="0.25">
      <c r="A67" s="75"/>
      <c r="B67" s="76"/>
      <c r="C67" s="76"/>
      <c r="D67" s="76"/>
      <c r="E67" s="77"/>
      <c r="F67" s="78"/>
      <c r="G67" s="79"/>
      <c r="H67" s="80"/>
      <c r="J67" s="82"/>
    </row>
    <row r="68" spans="1:10" ht="15.75" customHeight="1" x14ac:dyDescent="0.25">
      <c r="A68" s="54" t="s">
        <v>46</v>
      </c>
      <c r="B68" s="55"/>
      <c r="C68" s="56"/>
      <c r="D68" s="57"/>
      <c r="E68" s="57"/>
      <c r="F68" s="57"/>
      <c r="G68" s="57"/>
      <c r="H68" s="44"/>
    </row>
    <row r="69" spans="1:10" ht="12" customHeight="1" x14ac:dyDescent="0.25">
      <c r="A69" s="54" t="s">
        <v>47</v>
      </c>
      <c r="B69" s="55"/>
      <c r="C69" s="56"/>
      <c r="D69" s="57"/>
      <c r="E69" s="57"/>
      <c r="F69" s="57"/>
      <c r="G69" s="57"/>
      <c r="H69" s="44"/>
    </row>
    <row r="70" spans="1:10" ht="25.5" customHeight="1" x14ac:dyDescent="0.25">
      <c r="A70" s="146" t="s">
        <v>60</v>
      </c>
      <c r="B70" s="147"/>
      <c r="C70" s="147"/>
      <c r="D70" s="147"/>
      <c r="E70" s="148"/>
      <c r="F70" s="68" t="s">
        <v>58</v>
      </c>
      <c r="G70" s="52" t="s">
        <v>141</v>
      </c>
      <c r="H70" s="44"/>
    </row>
    <row r="71" spans="1:10" ht="17.25" customHeight="1" x14ac:dyDescent="0.25">
      <c r="A71" s="135" t="s">
        <v>61</v>
      </c>
      <c r="B71" s="136"/>
      <c r="C71" s="136"/>
      <c r="D71" s="136"/>
      <c r="E71" s="137"/>
      <c r="F71" s="58">
        <v>0</v>
      </c>
      <c r="G71" s="58">
        <v>0</v>
      </c>
      <c r="H71" s="44"/>
    </row>
    <row r="72" spans="1:10" ht="14.25" customHeight="1" x14ac:dyDescent="0.25">
      <c r="A72" s="57"/>
      <c r="B72" s="55"/>
      <c r="C72" s="56"/>
      <c r="D72" s="57"/>
      <c r="E72" s="57"/>
      <c r="F72" s="57"/>
      <c r="G72" s="57"/>
      <c r="H72" s="44"/>
    </row>
    <row r="73" spans="1:10" x14ac:dyDescent="0.25">
      <c r="A73" s="54" t="s">
        <v>102</v>
      </c>
      <c r="B73" s="55"/>
      <c r="C73" s="56"/>
      <c r="D73" s="44"/>
      <c r="E73" s="38"/>
      <c r="F73" s="38"/>
      <c r="G73" s="38"/>
      <c r="H73" s="44"/>
    </row>
    <row r="74" spans="1:10" s="16" customFormat="1" ht="16.5" customHeight="1" x14ac:dyDescent="0.25">
      <c r="A74" s="54" t="s">
        <v>142</v>
      </c>
      <c r="B74" s="62"/>
      <c r="C74" s="63"/>
      <c r="D74" s="54"/>
      <c r="E74" s="38"/>
      <c r="F74" s="38"/>
      <c r="G74" s="38"/>
      <c r="H74" s="45"/>
    </row>
    <row r="75" spans="1:10" ht="47.25" customHeight="1" x14ac:dyDescent="0.25">
      <c r="A75" s="165" t="s">
        <v>156</v>
      </c>
      <c r="B75" s="166"/>
      <c r="C75" s="166"/>
      <c r="D75" s="166"/>
      <c r="E75" s="166"/>
      <c r="F75" s="166"/>
      <c r="G75" s="69"/>
      <c r="H75" s="44"/>
    </row>
    <row r="76" spans="1:10" ht="59.25" customHeight="1" x14ac:dyDescent="0.25">
      <c r="A76" s="44"/>
      <c r="B76" s="55"/>
      <c r="C76" s="56"/>
      <c r="D76" s="44"/>
      <c r="E76" s="44"/>
      <c r="F76" s="44"/>
      <c r="G76" s="44"/>
      <c r="H76" s="44"/>
    </row>
    <row r="77" spans="1:10" x14ac:dyDescent="0.25">
      <c r="A77" s="43" t="s">
        <v>76</v>
      </c>
      <c r="B77" s="84"/>
      <c r="C77" s="85"/>
      <c r="D77" s="43"/>
      <c r="E77" s="43" t="s">
        <v>143</v>
      </c>
      <c r="F77" s="43"/>
      <c r="G77" s="44"/>
      <c r="H77" s="44"/>
    </row>
    <row r="78" spans="1:10" s="16" customFormat="1" x14ac:dyDescent="0.25">
      <c r="A78" s="43" t="s">
        <v>77</v>
      </c>
      <c r="B78" s="84"/>
      <c r="C78" s="85"/>
      <c r="D78" s="43"/>
      <c r="E78" s="43"/>
      <c r="F78" s="43"/>
      <c r="G78" s="44"/>
      <c r="H78" s="45"/>
    </row>
    <row r="79" spans="1:10" x14ac:dyDescent="0.25">
      <c r="A79" s="43" t="s">
        <v>78</v>
      </c>
      <c r="B79" s="84"/>
      <c r="C79" s="85"/>
      <c r="D79" s="43"/>
      <c r="E79" s="43"/>
      <c r="F79" s="43"/>
      <c r="G79" s="44"/>
      <c r="H79" s="44"/>
    </row>
    <row r="80" spans="1:10" ht="46.5" customHeight="1" x14ac:dyDescent="0.25">
      <c r="A80" s="44"/>
      <c r="B80" s="55"/>
      <c r="C80" s="56"/>
      <c r="D80" s="44"/>
      <c r="E80" s="44"/>
      <c r="F80" s="44"/>
      <c r="G80" s="44"/>
      <c r="H80" s="44"/>
    </row>
    <row r="81" spans="1:8" x14ac:dyDescent="0.25">
      <c r="A81" s="64" t="s">
        <v>144</v>
      </c>
      <c r="B81" s="65"/>
      <c r="C81" s="66"/>
      <c r="D81" s="44"/>
      <c r="E81" s="44"/>
      <c r="F81" s="44"/>
      <c r="G81" s="44"/>
      <c r="H81" s="44"/>
    </row>
    <row r="82" spans="1:8" ht="13.15" customHeight="1" x14ac:dyDescent="0.25">
      <c r="A82" s="64" t="s">
        <v>79</v>
      </c>
      <c r="B82" s="65"/>
      <c r="C82" s="66" t="s">
        <v>23</v>
      </c>
      <c r="D82" s="44"/>
      <c r="E82" s="44"/>
      <c r="F82" s="44"/>
      <c r="G82" s="44"/>
      <c r="H82" s="70"/>
    </row>
    <row r="83" spans="1:8" ht="13.9" customHeight="1" x14ac:dyDescent="0.25">
      <c r="A83" s="64" t="s">
        <v>80</v>
      </c>
      <c r="B83" s="65"/>
      <c r="C83" s="66" t="s">
        <v>81</v>
      </c>
      <c r="D83" s="44"/>
      <c r="E83" s="44"/>
      <c r="F83" s="44"/>
      <c r="G83" s="44"/>
      <c r="H83" s="44"/>
    </row>
    <row r="84" spans="1:8" x14ac:dyDescent="0.25">
      <c r="A84" s="64" t="s">
        <v>82</v>
      </c>
      <c r="B84" s="65"/>
      <c r="C84" s="66" t="s">
        <v>145</v>
      </c>
      <c r="D84" s="44"/>
      <c r="E84" s="44"/>
      <c r="F84" s="44"/>
      <c r="G84" s="44"/>
      <c r="H84" s="44"/>
    </row>
    <row r="85" spans="1:8" x14ac:dyDescent="0.25">
      <c r="H85" s="44"/>
    </row>
    <row r="86" spans="1:8" x14ac:dyDescent="0.25">
      <c r="H86" s="44"/>
    </row>
    <row r="87" spans="1:8" x14ac:dyDescent="0.25">
      <c r="H87" s="44"/>
    </row>
    <row r="88" spans="1:8" x14ac:dyDescent="0.25">
      <c r="H88" s="44"/>
    </row>
    <row r="89" spans="1:8" x14ac:dyDescent="0.25">
      <c r="H89" s="44"/>
    </row>
    <row r="90" spans="1:8" x14ac:dyDescent="0.25">
      <c r="H90" s="44"/>
    </row>
    <row r="91" spans="1:8" x14ac:dyDescent="0.25">
      <c r="H91" s="44"/>
    </row>
  </sheetData>
  <mergeCells count="47">
    <mergeCell ref="A75:F75"/>
    <mergeCell ref="A3:B3"/>
    <mergeCell ref="A6:H6"/>
    <mergeCell ref="A53:B53"/>
    <mergeCell ref="A23:B23"/>
    <mergeCell ref="A26:B26"/>
    <mergeCell ref="A27:B27"/>
    <mergeCell ref="A7:B7"/>
    <mergeCell ref="A8:B8"/>
    <mergeCell ref="A4:B4"/>
    <mergeCell ref="A5:B5"/>
    <mergeCell ref="A18:B18"/>
    <mergeCell ref="A21:B21"/>
    <mergeCell ref="A20:B20"/>
    <mergeCell ref="A10:B10"/>
    <mergeCell ref="A11:H11"/>
    <mergeCell ref="A12:B12"/>
    <mergeCell ref="A14:B14"/>
    <mergeCell ref="A15:B15"/>
    <mergeCell ref="A17:B17"/>
    <mergeCell ref="A29:B29"/>
    <mergeCell ref="A31:B31"/>
    <mergeCell ref="A60:D60"/>
    <mergeCell ref="A33:B33"/>
    <mergeCell ref="A45:B45"/>
    <mergeCell ref="A35:B35"/>
    <mergeCell ref="A37:B37"/>
    <mergeCell ref="A38:B38"/>
    <mergeCell ref="A39:B39"/>
    <mergeCell ref="A52:B52"/>
    <mergeCell ref="A58:H58"/>
    <mergeCell ref="A43:B43"/>
    <mergeCell ref="A50:B50"/>
    <mergeCell ref="A55:B55"/>
    <mergeCell ref="A57:B57"/>
    <mergeCell ref="A56:B56"/>
    <mergeCell ref="A54:B54"/>
    <mergeCell ref="A48:B48"/>
    <mergeCell ref="A71:E71"/>
    <mergeCell ref="A61:D61"/>
    <mergeCell ref="A40:B40"/>
    <mergeCell ref="A66:D66"/>
    <mergeCell ref="A70:E70"/>
    <mergeCell ref="A62:D62"/>
    <mergeCell ref="A63:D63"/>
    <mergeCell ref="A65:D65"/>
    <mergeCell ref="A64:D64"/>
  </mergeCells>
  <phoneticPr fontId="16" type="noConversion"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2020-09-14T04:16:17Z</cp:lastPrinted>
  <dcterms:created xsi:type="dcterms:W3CDTF">2013-02-18T04:38:06Z</dcterms:created>
  <dcterms:modified xsi:type="dcterms:W3CDTF">2020-09-14T04:16:26Z</dcterms:modified>
</cp:coreProperties>
</file>