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8" l="1"/>
  <c r="G27" i="8"/>
  <c r="G58" i="8"/>
  <c r="F9" i="8"/>
  <c r="G13" i="8"/>
  <c r="G16" i="8"/>
  <c r="G19" i="8"/>
  <c r="G22" i="8"/>
  <c r="G9" i="8"/>
  <c r="F28" i="8"/>
  <c r="F27" i="8"/>
  <c r="E28" i="8"/>
  <c r="E27" i="8"/>
  <c r="H27" i="8"/>
  <c r="F41" i="8"/>
  <c r="F40" i="8"/>
  <c r="E41" i="8"/>
  <c r="E40" i="8"/>
  <c r="H40" i="8"/>
  <c r="G42" i="8"/>
  <c r="H42" i="8"/>
  <c r="H50" i="8"/>
  <c r="E9" i="8"/>
  <c r="H9" i="8"/>
  <c r="G28" i="8"/>
  <c r="H28" i="8"/>
  <c r="F30" i="8"/>
  <c r="E30" i="8"/>
  <c r="G32" i="8"/>
  <c r="G33" i="8"/>
  <c r="G34" i="8"/>
  <c r="G30" i="8"/>
  <c r="H30" i="8"/>
  <c r="H37" i="8"/>
  <c r="G41" i="8"/>
  <c r="H41" i="8"/>
  <c r="G44" i="8"/>
  <c r="H44" i="8"/>
  <c r="H51" i="8"/>
  <c r="E46" i="8"/>
  <c r="G39" i="8"/>
  <c r="H39" i="8"/>
  <c r="E35" i="8"/>
  <c r="H32" i="8"/>
  <c r="H33" i="8"/>
  <c r="H34" i="8"/>
  <c r="D48" i="8"/>
  <c r="C9" i="8"/>
  <c r="H49" i="8"/>
  <c r="G35" i="8"/>
  <c r="F35" i="8"/>
  <c r="H45" i="8"/>
  <c r="H43" i="8"/>
  <c r="G46" i="8"/>
  <c r="G47" i="8"/>
  <c r="F46" i="8"/>
  <c r="F47" i="8"/>
  <c r="E47" i="8"/>
  <c r="H48" i="8"/>
  <c r="F24" i="8"/>
  <c r="E24" i="8"/>
  <c r="D24" i="8"/>
  <c r="H24" i="8"/>
  <c r="F23" i="8"/>
  <c r="E23" i="8"/>
  <c r="D23" i="8"/>
  <c r="H23" i="8"/>
  <c r="G24" i="8"/>
  <c r="G23" i="8"/>
  <c r="G18" i="8"/>
  <c r="G17" i="8"/>
  <c r="G15" i="8"/>
  <c r="G14" i="8"/>
  <c r="G11" i="8"/>
  <c r="G10" i="8"/>
  <c r="C24" i="8"/>
  <c r="C23" i="8"/>
  <c r="C21" i="8"/>
  <c r="C20" i="8"/>
  <c r="C18" i="8"/>
  <c r="C17" i="8"/>
  <c r="G21" i="8"/>
  <c r="C28" i="8"/>
  <c r="C27" i="8"/>
  <c r="H22" i="8"/>
  <c r="F21" i="8"/>
  <c r="F20" i="8"/>
  <c r="E21" i="8"/>
  <c r="D21" i="8"/>
  <c r="E20" i="8"/>
  <c r="H19" i="8"/>
  <c r="F18" i="8"/>
  <c r="F17" i="8"/>
  <c r="E18" i="8"/>
  <c r="E17" i="8"/>
  <c r="D18" i="8"/>
  <c r="D17" i="8"/>
  <c r="H16" i="8"/>
  <c r="F15" i="8"/>
  <c r="F14" i="8"/>
  <c r="E15" i="8"/>
  <c r="E14" i="8"/>
  <c r="D15" i="8"/>
  <c r="H13" i="8"/>
  <c r="F11" i="8"/>
  <c r="F10" i="8"/>
  <c r="E11" i="8"/>
  <c r="E10" i="8"/>
  <c r="D11" i="8"/>
  <c r="C15" i="8"/>
  <c r="C14" i="8"/>
  <c r="C11" i="8"/>
  <c r="C10" i="8"/>
  <c r="G20" i="8"/>
  <c r="H17" i="8"/>
  <c r="H18" i="8"/>
  <c r="H11" i="8"/>
  <c r="H15" i="8"/>
  <c r="H21" i="8"/>
  <c r="D20" i="8"/>
  <c r="H20" i="8"/>
  <c r="D14" i="8"/>
  <c r="H14" i="8"/>
  <c r="D10" i="8"/>
  <c r="H10" i="8"/>
  <c r="H26" i="8"/>
</calcChain>
</file>

<file path=xl/sharedStrings.xml><?xml version="1.0" encoding="utf-8"?>
<sst xmlns="http://schemas.openxmlformats.org/spreadsheetml/2006/main" count="177" uniqueCount="146">
  <si>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</si>
  <si>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</si>
  <si>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</si>
  <si>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</si>
  <si>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</si>
  <si>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</si>
  <si>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</si>
  <si>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</si>
  <si>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</si>
  <si>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</si>
  <si>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</si>
  <si>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</si>
  <si>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</si>
  <si>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</si>
  <si>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</si>
  <si>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</si>
  <si>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</si>
  <si>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</si>
  <si>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</si>
  <si>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</si>
  <si>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</si>
  <si>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</si>
  <si>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</si>
  <si>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</si>
  <si>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</si>
  <si>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</si>
  <si>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</si>
  <si>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</si>
  <si>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</si>
  <si>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</si>
  <si>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</si>
  <si>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</si>
  <si>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</si>
  <si>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</si>
  <si>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</si>
  <si>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</si>
  <si>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</si>
  <si>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</si>
  <si>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</si>
  <si>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</si>
  <si>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</si>
  <si>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</si>
  <si>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</si>
  <si>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</si>
  <si>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</si>
  <si>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</si>
  <si>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</si>
  <si>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</si>
  <si>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</si>
  <si>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</si>
  <si>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</si>
  <si>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</si>
  <si>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</si>
  <si>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</si>
  <si>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</si>
  <si>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</si>
  <si>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</si>
  <si>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</si>
  <si>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</si>
  <si>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</si>
  <si>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</si>
  <si>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</si>
  <si>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</si>
  <si>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</si>
  <si>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</si>
  <si>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</si>
  <si>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</si>
  <si>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</si>
  <si>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</si>
  <si>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</si>
  <si>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uklr2006@mail.ru</t>
  </si>
  <si>
    <t>нет</t>
  </si>
  <si>
    <t xml:space="preserve">Генеральный директор </t>
  </si>
  <si>
    <t xml:space="preserve">ООО "Управляющая компания </t>
  </si>
  <si>
    <t>Ленинского района":</t>
  </si>
  <si>
    <t>Санитарный отдел-</t>
  </si>
  <si>
    <t>Производственный отдел-</t>
  </si>
  <si>
    <t>2-220-388</t>
  </si>
  <si>
    <t>Плановый отдел-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</si>
  <si>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</si>
  <si>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</si>
  <si>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</si>
  <si>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</si>
  <si>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</si>
  <si>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</si>
  <si>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</si>
  <si>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</si>
  <si>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</si>
  <si>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</si>
  <si>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</si>
  <si>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</si>
  <si>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</si>
  <si>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</si>
  <si>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</si>
  <si>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209 по ул. Светланская</t>
  </si>
  <si>
    <t>ООО " Чистый двор"</t>
  </si>
  <si>
    <t>ООО "Эра"</t>
  </si>
  <si>
    <t>ул. Тунгусская, 8</t>
  </si>
  <si>
    <t>2-265-897</t>
  </si>
  <si>
    <t>01.05.2008г.</t>
  </si>
  <si>
    <t>1.4 Вывоз и утилизация ТБО</t>
  </si>
  <si>
    <t>Количество проживающих</t>
  </si>
  <si>
    <t>ИТОГО ПО ДОМУ:</t>
  </si>
  <si>
    <t>ПРОЧИЕ УСЛУГИ: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</si>
  <si>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</si>
  <si>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</si>
  <si>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</si>
  <si>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</si>
  <si>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 xml:space="preserve"> </t>
  </si>
  <si>
    <t>исполн-ль</t>
  </si>
  <si>
    <t>ВСЕГО ПО ДОМУ:</t>
  </si>
  <si>
    <t>ВСЕГО С УЧЕТОМ ОСТАТКОВ:</t>
  </si>
  <si>
    <t>ООО " Восток Мегаполис"</t>
  </si>
  <si>
    <t>397,30 м2</t>
  </si>
  <si>
    <t xml:space="preserve">в том числе: </t>
  </si>
  <si>
    <t>ХВС на содержание ОИ МКД</t>
  </si>
  <si>
    <t>3.Коммунальные услуги, всего:</t>
  </si>
  <si>
    <t>сумма, т.р.</t>
  </si>
  <si>
    <t xml:space="preserve">Отчет ООО "Управляющая компания Ленинского района" за 2019 г. </t>
  </si>
  <si>
    <t xml:space="preserve">               ООО "Управляющая компания Ленинского района"</t>
  </si>
  <si>
    <t>Тяптин Андрей Александрович</t>
  </si>
  <si>
    <t>4179,70 кв.м.</t>
  </si>
  <si>
    <t>158 чел</t>
  </si>
  <si>
    <t>643,00 кв.м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</si>
  <si>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</si>
  <si>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</si>
  <si>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</si>
  <si>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2019 г.</t>
  </si>
  <si>
    <t>1.По решению собрания (установка узла учета т/энергии)</t>
  </si>
  <si>
    <t xml:space="preserve">Услуги по управлению </t>
  </si>
  <si>
    <t>2. Текущий ремонт коммуникаций, проходящих через нежилые помещения</t>
  </si>
  <si>
    <t>3. Рекламные конструкции на общедомовом имуществе</t>
  </si>
  <si>
    <t>4. Обслуживание теплосчетчиков</t>
  </si>
  <si>
    <t>3. Перечень работ, выполненных по статье " текущий ремонт"  в 2019 году.</t>
  </si>
  <si>
    <t>Аварийная замена стояков ХГВС кв.16, магазин Ткани</t>
  </si>
  <si>
    <t>7,5 пм</t>
  </si>
  <si>
    <t>Поверка УУТЭ</t>
  </si>
  <si>
    <t>ИП "Полушко А.П"</t>
  </si>
  <si>
    <t>Предложение Управляющей компании: ремонт системы электроснабжения. Собственникам необходимо предоставить  протокол общего собрания о проведении предложенных, или иных необходимых работ.</t>
  </si>
  <si>
    <t>А.А.Тяптин</t>
  </si>
  <si>
    <t>Исп:</t>
  </si>
  <si>
    <t>2-205-087</t>
  </si>
  <si>
    <t>План по статье "текущий ремонт" на 2020 год</t>
  </si>
  <si>
    <t>Эл.энергия на содержание ОИ МКД</t>
  </si>
  <si>
    <t>Отведение сточных вод в целях содерж. ОИ МКД</t>
  </si>
  <si>
    <t>ИСХ. №   668/03   от  17.03.2020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</si>
</sst>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64" fontId="4" fillId="0" borderId="0" xfId="0" applyNumberFormat="1" applyFont="1"/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Alignment="1"/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0" fontId="0" fillId="2" borderId="0" xfId="0" applyFill="1" applyBorder="1"/>
    <xf numFmtId="2" fontId="0" fillId="2" borderId="0" xfId="0" applyNumberFormat="1" applyFill="1" applyBorder="1"/>
    <xf numFmtId="0" fontId="4" fillId="2" borderId="0" xfId="0" applyFont="1" applyFill="1"/>
    <xf numFmtId="0" fontId="3" fillId="2" borderId="0" xfId="0" applyFont="1" applyFill="1" applyBorder="1" applyAlignment="1">
      <alignment horizontal="center" wrapText="1"/>
    </xf>
    <xf numFmtId="17" fontId="6" fillId="0" borderId="1" xfId="0" applyNumberFormat="1" applyFont="1" applyBorder="1" applyAlignment="1">
      <alignment horizontal="center"/>
    </xf>
    <xf numFmtId="0" fontId="13" fillId="0" borderId="0" xfId="0" applyFont="1"/>
    <xf numFmtId="0" fontId="4" fillId="0" borderId="0" xfId="0" applyFont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6" xfId="0" applyNumberFormat="1" applyFont="1" applyFill="1" applyBorder="1" applyAlignment="1">
      <alignment horizontal="left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Border="1"/>
    <xf numFmtId="4" fontId="3" fillId="0" borderId="6" xfId="0" applyNumberFormat="1" applyFont="1" applyBorder="1"/>
    <xf numFmtId="4" fontId="3" fillId="2" borderId="2" xfId="0" applyNumberFormat="1" applyFon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/>
    <xf numFmtId="4" fontId="0" fillId="0" borderId="5" xfId="0" applyNumberFormat="1" applyBorder="1" applyAlignment="1"/>
    <xf numFmtId="4" fontId="9" fillId="2" borderId="2" xfId="0" applyNumberFormat="1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9" fillId="0" borderId="2" xfId="0" applyNumberFormat="1" applyFont="1" applyBorder="1" applyAlignment="1">
      <alignment horizontal="center" wrapText="1"/>
    </xf>
    <xf numFmtId="4" fontId="3" fillId="0" borderId="2" xfId="0" applyNumberFormat="1" applyFont="1" applyBorder="1" applyAlignment="1">
      <alignment horizontal="center" wrapText="1"/>
    </xf>
    <xf numFmtId="4" fontId="9" fillId="0" borderId="3" xfId="0" applyNumberFormat="1" applyFont="1" applyBorder="1" applyAlignment="1">
      <alignment horizontal="center"/>
    </xf>
    <xf numFmtId="4" fontId="9" fillId="2" borderId="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3" fillId="0" borderId="4" xfId="0" applyNumberFormat="1" applyFont="1" applyBorder="1" applyAlignment="1"/>
    <xf numFmtId="4" fontId="3" fillId="0" borderId="8" xfId="0" applyNumberFormat="1" applyFont="1" applyBorder="1" applyAlignment="1"/>
    <xf numFmtId="4" fontId="3" fillId="0" borderId="3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9" fillId="0" borderId="2" xfId="0" applyNumberFormat="1" applyFont="1" applyBorder="1" applyAlignment="1"/>
    <xf numFmtId="4" fontId="9" fillId="0" borderId="6" xfId="0" applyNumberFormat="1" applyFont="1" applyBorder="1" applyAlignment="1"/>
    <xf numFmtId="4" fontId="9" fillId="2" borderId="1" xfId="0" applyNumberFormat="1" applyFont="1" applyFill="1" applyBorder="1" applyAlignment="1"/>
    <xf numFmtId="4" fontId="0" fillId="0" borderId="0" xfId="0" applyNumberFormat="1"/>
    <xf numFmtId="4" fontId="9" fillId="2" borderId="2" xfId="0" applyNumberFormat="1" applyFont="1" applyFill="1" applyBorder="1" applyAlignment="1">
      <alignment horizontal="left"/>
    </xf>
    <xf numFmtId="4" fontId="0" fillId="0" borderId="0" xfId="0" applyNumberFormat="1" applyAlignment="1"/>
    <xf numFmtId="4" fontId="4" fillId="0" borderId="0" xfId="0" applyNumberFormat="1" applyFont="1"/>
    <xf numFmtId="0" fontId="7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horizontal="left" wrapText="1"/>
    </xf>
    <xf numFmtId="4" fontId="3" fillId="0" borderId="6" xfId="0" applyNumberFormat="1" applyFont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9" fillId="2" borderId="2" xfId="0" applyNumberFormat="1" applyFont="1" applyFill="1" applyBorder="1" applyAlignment="1">
      <alignment horizontal="center" wrapText="1"/>
    </xf>
    <xf numFmtId="4" fontId="0" fillId="2" borderId="6" xfId="0" applyNumberFormat="1" applyFill="1" applyBorder="1" applyAlignment="1">
      <alignment horizontal="center" wrapText="1"/>
    </xf>
    <xf numFmtId="4" fontId="9" fillId="2" borderId="5" xfId="0" applyNumberFormat="1" applyFont="1" applyFill="1" applyBorder="1" applyAlignment="1">
      <alignment wrapText="1"/>
    </xf>
    <xf numFmtId="4" fontId="9" fillId="2" borderId="6" xfId="0" applyNumberFormat="1" applyFont="1" applyFill="1" applyBorder="1" applyAlignment="1">
      <alignment wrapText="1"/>
    </xf>
    <xf numFmtId="4" fontId="9" fillId="2" borderId="7" xfId="0" applyNumberFormat="1" applyFont="1" applyFill="1" applyBorder="1" applyAlignment="1">
      <alignment wrapText="1"/>
    </xf>
    <xf numFmtId="4" fontId="9" fillId="2" borderId="8" xfId="0" applyNumberFormat="1" applyFont="1" applyFill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4" fontId="0" fillId="0" borderId="6" xfId="0" applyNumberFormat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4" fontId="9" fillId="0" borderId="2" xfId="0" applyNumberFormat="1" applyFont="1" applyFill="1" applyBorder="1" applyAlignment="1"/>
    <xf numFmtId="4" fontId="4" fillId="0" borderId="6" xfId="0" applyNumberFormat="1" applyFont="1" applyBorder="1" applyAlignment="1"/>
    <xf numFmtId="4" fontId="3" fillId="0" borderId="2" xfId="0" applyNumberFormat="1" applyFont="1" applyFill="1" applyBorder="1" applyAlignment="1"/>
    <xf numFmtId="4" fontId="0" fillId="0" borderId="6" xfId="0" applyNumberFormat="1" applyBorder="1" applyAlignment="1"/>
    <xf numFmtId="0" fontId="6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9" fillId="0" borderId="2" xfId="0" applyFont="1" applyFill="1" applyBorder="1" applyAlignment="1"/>
    <xf numFmtId="0" fontId="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4" fontId="9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/>
    <xf numFmtId="4" fontId="3" fillId="0" borderId="2" xfId="0" applyNumberFormat="1" applyFont="1" applyBorder="1" applyAlignment="1"/>
    <xf numFmtId="4" fontId="3" fillId="0" borderId="6" xfId="0" applyNumberFormat="1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="130" zoomScaleNormal="130" workbookViewId="0">
      <selection activeCell="G10" sqref="G10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1" t="s">
        <v>108</v>
      </c>
      <c r="B1" s="130" t="s">
        <v>118</v>
      </c>
      <c r="C1" s="130"/>
      <c r="D1" s="130"/>
    </row>
    <row r="2" spans="1:4" ht="15" customHeight="1" x14ac:dyDescent="0.25">
      <c r="A2" s="1" t="s">
        <v>45</v>
      </c>
      <c r="C2" s="3"/>
    </row>
    <row r="3" spans="1:4" ht="15.75" x14ac:dyDescent="0.25">
      <c r="B3" s="3" t="s">
        <v>10</v>
      </c>
      <c r="C3" s="20" t="s">
        <v>94</v>
      </c>
    </row>
    <row r="4" spans="1:4" ht="14.25" customHeight="1" x14ac:dyDescent="0.25">
      <c r="A4" s="78" t="s">
        <v>145</v>
      </c>
      <c r="C4" s="3"/>
    </row>
    <row r="5" spans="1:4" ht="15" customHeight="1" x14ac:dyDescent="0.25">
      <c r="A5" s="3" t="s">
        <v>8</v>
      </c>
      <c r="C5" s="3"/>
    </row>
    <row r="6" spans="1:4" s="19" customFormat="1" ht="12.75" customHeight="1" x14ac:dyDescent="0.25">
      <c r="A6" s="3" t="s">
        <v>46</v>
      </c>
      <c r="C6" s="18"/>
    </row>
    <row r="7" spans="1:4" s="19" customFormat="1" ht="12.75" customHeight="1" x14ac:dyDescent="0.25">
      <c r="A7" s="4"/>
      <c r="B7"/>
      <c r="C7"/>
      <c r="D7"/>
    </row>
    <row r="8" spans="1:4" s="2" customFormat="1" ht="15" customHeight="1" x14ac:dyDescent="0.25">
      <c r="A8" s="10" t="s">
        <v>0</v>
      </c>
      <c r="B8" s="11" t="s">
        <v>9</v>
      </c>
      <c r="C8" s="23" t="s">
        <v>119</v>
      </c>
      <c r="D8" s="8"/>
    </row>
    <row r="9" spans="1:4" s="2" customFormat="1" ht="12" customHeight="1" x14ac:dyDescent="0.25">
      <c r="A9" s="10" t="s">
        <v>1</v>
      </c>
      <c r="B9" s="11" t="s">
        <v>11</v>
      </c>
      <c r="C9" s="136" t="s">
        <v>120</v>
      </c>
      <c r="D9" s="137"/>
    </row>
    <row r="10" spans="1:4" s="2" customFormat="1" ht="24" customHeight="1" x14ac:dyDescent="0.25">
      <c r="A10" s="10" t="s">
        <v>2</v>
      </c>
      <c r="B10" s="12" t="s">
        <v>12</v>
      </c>
      <c r="C10" s="128" t="s">
        <v>79</v>
      </c>
      <c r="D10" s="135"/>
    </row>
    <row r="11" spans="1:4" s="2" customFormat="1" ht="15" customHeight="1" x14ac:dyDescent="0.25">
      <c r="A11" s="10" t="s">
        <v>3</v>
      </c>
      <c r="B11" s="11" t="s">
        <v>13</v>
      </c>
      <c r="C11" s="136" t="s">
        <v>14</v>
      </c>
      <c r="D11" s="137"/>
    </row>
    <row r="12" spans="1:4" s="2" customFormat="1" ht="16.5" customHeight="1" x14ac:dyDescent="0.25">
      <c r="A12" s="123">
        <v>5</v>
      </c>
      <c r="B12" s="123" t="s">
        <v>80</v>
      </c>
      <c r="C12" s="43" t="s">
        <v>81</v>
      </c>
      <c r="D12" s="44" t="s">
        <v>82</v>
      </c>
    </row>
    <row r="13" spans="1:4" s="2" customFormat="1" ht="14.25" customHeight="1" x14ac:dyDescent="0.25">
      <c r="A13" s="123"/>
      <c r="B13" s="123"/>
      <c r="C13" s="43" t="s">
        <v>83</v>
      </c>
      <c r="D13" s="44" t="s">
        <v>84</v>
      </c>
    </row>
    <row r="14" spans="1:4" s="2" customFormat="1" x14ac:dyDescent="0.25">
      <c r="A14" s="123"/>
      <c r="B14" s="123"/>
      <c r="C14" s="43" t="s">
        <v>85</v>
      </c>
      <c r="D14" s="44" t="s">
        <v>86</v>
      </c>
    </row>
    <row r="15" spans="1:4" s="2" customFormat="1" ht="16.5" customHeight="1" x14ac:dyDescent="0.25">
      <c r="A15" s="123"/>
      <c r="B15" s="123"/>
      <c r="C15" s="43" t="s">
        <v>87</v>
      </c>
      <c r="D15" s="44" t="s">
        <v>89</v>
      </c>
    </row>
    <row r="16" spans="1:4" s="2" customFormat="1" ht="16.5" customHeight="1" x14ac:dyDescent="0.25">
      <c r="A16" s="123"/>
      <c r="B16" s="123"/>
      <c r="C16" s="43" t="s">
        <v>88</v>
      </c>
      <c r="D16" s="44" t="s">
        <v>82</v>
      </c>
    </row>
    <row r="17" spans="1:4" s="4" customFormat="1" ht="15.75" customHeight="1" x14ac:dyDescent="0.25">
      <c r="A17" s="123"/>
      <c r="B17" s="123"/>
      <c r="C17" s="43" t="s">
        <v>90</v>
      </c>
      <c r="D17" s="44" t="s">
        <v>91</v>
      </c>
    </row>
    <row r="18" spans="1:4" s="4" customFormat="1" ht="15.75" customHeight="1" x14ac:dyDescent="0.25">
      <c r="A18" s="123"/>
      <c r="B18" s="123"/>
      <c r="C18" s="45" t="s">
        <v>92</v>
      </c>
      <c r="D18" s="44" t="s">
        <v>93</v>
      </c>
    </row>
    <row r="19" spans="1:4" ht="19.5" customHeight="1" x14ac:dyDescent="0.25">
      <c r="A19" s="10" t="s">
        <v>4</v>
      </c>
      <c r="B19" s="11" t="s">
        <v>15</v>
      </c>
      <c r="C19" s="124" t="s">
        <v>70</v>
      </c>
      <c r="D19" s="125"/>
    </row>
    <row r="20" spans="1:4" s="4" customFormat="1" ht="25.9" customHeight="1" x14ac:dyDescent="0.25">
      <c r="A20" s="10" t="s">
        <v>5</v>
      </c>
      <c r="B20" s="12" t="s">
        <v>16</v>
      </c>
      <c r="C20" s="126" t="s">
        <v>50</v>
      </c>
      <c r="D20" s="127"/>
    </row>
    <row r="21" spans="1:4" s="4" customFormat="1" ht="15" customHeight="1" x14ac:dyDescent="0.25">
      <c r="A21" s="10" t="s">
        <v>6</v>
      </c>
      <c r="B21" s="11" t="s">
        <v>17</v>
      </c>
      <c r="C21" s="128" t="s">
        <v>18</v>
      </c>
      <c r="D21" s="129"/>
    </row>
    <row r="22" spans="1:4" ht="13.5" customHeight="1" x14ac:dyDescent="0.25">
      <c r="A22" s="21"/>
      <c r="B22" s="22"/>
      <c r="C22" s="21"/>
      <c r="D22" s="21"/>
    </row>
    <row r="23" spans="1:4" x14ac:dyDescent="0.25">
      <c r="A23" s="7" t="s">
        <v>19</v>
      </c>
      <c r="B23" s="14"/>
      <c r="C23" s="14"/>
      <c r="D23" s="14"/>
    </row>
    <row r="24" spans="1:4" ht="12.75" customHeight="1" x14ac:dyDescent="0.25">
      <c r="A24" s="13"/>
      <c r="B24" s="14"/>
      <c r="C24" s="14"/>
      <c r="D24" s="14"/>
    </row>
    <row r="25" spans="1:4" ht="23.25" x14ac:dyDescent="0.25">
      <c r="A25" s="5"/>
      <c r="B25" s="15" t="s">
        <v>20</v>
      </c>
      <c r="C25" s="6" t="s">
        <v>21</v>
      </c>
      <c r="D25" s="42" t="s">
        <v>22</v>
      </c>
    </row>
    <row r="26" spans="1:4" ht="21.75" customHeight="1" x14ac:dyDescent="0.25">
      <c r="A26" s="138" t="s">
        <v>25</v>
      </c>
      <c r="B26" s="139"/>
      <c r="C26" s="139"/>
      <c r="D26" s="140"/>
    </row>
    <row r="27" spans="1:4" ht="12" customHeight="1" x14ac:dyDescent="0.25">
      <c r="A27" s="39"/>
      <c r="B27" s="40"/>
      <c r="C27" s="40"/>
      <c r="D27" s="41"/>
    </row>
    <row r="28" spans="1:4" x14ac:dyDescent="0.25">
      <c r="A28" s="6">
        <v>1</v>
      </c>
      <c r="B28" s="5" t="s">
        <v>95</v>
      </c>
      <c r="C28" s="5" t="s">
        <v>23</v>
      </c>
      <c r="D28" s="5" t="s">
        <v>24</v>
      </c>
    </row>
    <row r="29" spans="1:4" ht="14.25" customHeight="1" x14ac:dyDescent="0.25">
      <c r="A29" s="17" t="s">
        <v>26</v>
      </c>
      <c r="B29" s="16"/>
      <c r="C29" s="16"/>
      <c r="D29" s="16"/>
    </row>
    <row r="30" spans="1:4" ht="13.5" customHeight="1" x14ac:dyDescent="0.25">
      <c r="A30" s="6">
        <v>1</v>
      </c>
      <c r="B30" s="5" t="s">
        <v>96</v>
      </c>
      <c r="C30" s="5" t="s">
        <v>97</v>
      </c>
      <c r="D30" s="5" t="s">
        <v>98</v>
      </c>
    </row>
    <row r="31" spans="1:4" x14ac:dyDescent="0.25">
      <c r="A31" s="17" t="s">
        <v>38</v>
      </c>
      <c r="B31" s="16"/>
      <c r="C31" s="16"/>
      <c r="D31" s="16"/>
    </row>
    <row r="32" spans="1:4" x14ac:dyDescent="0.25">
      <c r="A32" s="17" t="s">
        <v>39</v>
      </c>
      <c r="B32" s="16"/>
      <c r="C32" s="16"/>
      <c r="D32" s="16"/>
    </row>
    <row r="33" spans="1:4" x14ac:dyDescent="0.25">
      <c r="A33" s="6">
        <v>1</v>
      </c>
      <c r="B33" s="5" t="s">
        <v>112</v>
      </c>
      <c r="C33" s="5" t="s">
        <v>97</v>
      </c>
      <c r="D33" s="5" t="s">
        <v>27</v>
      </c>
    </row>
    <row r="34" spans="1:4" ht="15" customHeight="1" x14ac:dyDescent="0.25">
      <c r="A34" s="17" t="s">
        <v>28</v>
      </c>
      <c r="B34" s="16"/>
      <c r="C34" s="16"/>
      <c r="D34" s="16"/>
    </row>
    <row r="35" spans="1:4" x14ac:dyDescent="0.25">
      <c r="A35" s="6">
        <v>1</v>
      </c>
      <c r="B35" s="5" t="s">
        <v>29</v>
      </c>
      <c r="C35" s="5" t="s">
        <v>23</v>
      </c>
      <c r="D35" s="5" t="s">
        <v>24</v>
      </c>
    </row>
    <row r="36" spans="1:4" ht="5.25" customHeight="1" x14ac:dyDescent="0.25">
      <c r="A36" s="24"/>
      <c r="B36" s="9"/>
      <c r="C36" s="9"/>
      <c r="D36" s="9"/>
    </row>
    <row r="37" spans="1:4" x14ac:dyDescent="0.25">
      <c r="A37" s="3" t="s">
        <v>44</v>
      </c>
      <c r="B37" s="16"/>
      <c r="C37" s="16"/>
      <c r="D37" s="16"/>
    </row>
    <row r="38" spans="1:4" ht="15" customHeight="1" x14ac:dyDescent="0.25">
      <c r="A38" s="6">
        <v>1</v>
      </c>
      <c r="B38" s="5" t="s">
        <v>30</v>
      </c>
      <c r="C38" s="133">
        <v>1956</v>
      </c>
      <c r="D38" s="133"/>
    </row>
    <row r="39" spans="1:4" x14ac:dyDescent="0.25">
      <c r="A39" s="6">
        <v>2</v>
      </c>
      <c r="B39" s="5" t="s">
        <v>32</v>
      </c>
      <c r="C39" s="133">
        <v>6</v>
      </c>
      <c r="D39" s="133"/>
    </row>
    <row r="40" spans="1:4" x14ac:dyDescent="0.25">
      <c r="A40" s="6">
        <v>3</v>
      </c>
      <c r="B40" s="5" t="s">
        <v>33</v>
      </c>
      <c r="C40" s="133">
        <v>4</v>
      </c>
      <c r="D40" s="133"/>
    </row>
    <row r="41" spans="1:4" ht="15" customHeight="1" x14ac:dyDescent="0.25">
      <c r="A41" s="6">
        <v>4</v>
      </c>
      <c r="B41" s="5" t="s">
        <v>31</v>
      </c>
      <c r="C41" s="133" t="s">
        <v>71</v>
      </c>
      <c r="D41" s="133"/>
    </row>
    <row r="42" spans="1:4" x14ac:dyDescent="0.25">
      <c r="A42" s="6">
        <v>5</v>
      </c>
      <c r="B42" s="5" t="s">
        <v>34</v>
      </c>
      <c r="C42" s="133" t="s">
        <v>71</v>
      </c>
      <c r="D42" s="133"/>
    </row>
    <row r="43" spans="1:4" x14ac:dyDescent="0.25">
      <c r="A43" s="6">
        <v>6</v>
      </c>
      <c r="B43" s="5" t="s">
        <v>35</v>
      </c>
      <c r="C43" s="133" t="s">
        <v>121</v>
      </c>
      <c r="D43" s="133"/>
    </row>
    <row r="44" spans="1:4" ht="15" customHeight="1" x14ac:dyDescent="0.25">
      <c r="A44" s="6">
        <v>7</v>
      </c>
      <c r="B44" s="5" t="s">
        <v>36</v>
      </c>
      <c r="C44" s="133" t="s">
        <v>113</v>
      </c>
      <c r="D44" s="133"/>
    </row>
    <row r="45" spans="1:4" x14ac:dyDescent="0.25">
      <c r="A45" s="6">
        <v>8</v>
      </c>
      <c r="B45" s="5" t="s">
        <v>37</v>
      </c>
      <c r="C45" s="134" t="s">
        <v>123</v>
      </c>
      <c r="D45" s="132"/>
    </row>
    <row r="46" spans="1:4" x14ac:dyDescent="0.25">
      <c r="A46" s="6">
        <v>9</v>
      </c>
      <c r="B46" s="5" t="s">
        <v>101</v>
      </c>
      <c r="C46" s="134" t="s">
        <v>122</v>
      </c>
      <c r="D46" s="135"/>
    </row>
    <row r="47" spans="1:4" x14ac:dyDescent="0.25">
      <c r="A47" s="6">
        <v>10</v>
      </c>
      <c r="B47" s="5" t="s">
        <v>69</v>
      </c>
      <c r="C47" s="131" t="s">
        <v>99</v>
      </c>
      <c r="D47" s="132"/>
    </row>
    <row r="48" spans="1:4" x14ac:dyDescent="0.25">
      <c r="A48" s="3"/>
    </row>
    <row r="49" spans="1:4" x14ac:dyDescent="0.25">
      <c r="A49" s="3"/>
    </row>
    <row r="51" spans="1:4" x14ac:dyDescent="0.25">
      <c r="A51" s="46"/>
      <c r="B51" s="46"/>
      <c r="C51" s="47"/>
      <c r="D51" s="48"/>
    </row>
    <row r="52" spans="1:4" x14ac:dyDescent="0.25">
      <c r="A52" s="46"/>
      <c r="B52" s="46"/>
      <c r="C52" s="47"/>
      <c r="D52" s="48"/>
    </row>
    <row r="53" spans="1:4" x14ac:dyDescent="0.25">
      <c r="A53" s="46"/>
      <c r="B53" s="46"/>
      <c r="C53" s="47"/>
      <c r="D53" s="48"/>
    </row>
    <row r="54" spans="1:4" x14ac:dyDescent="0.25">
      <c r="A54" s="46"/>
      <c r="B54" s="46"/>
      <c r="C54" s="47"/>
      <c r="D54" s="48"/>
    </row>
    <row r="55" spans="1:4" x14ac:dyDescent="0.25">
      <c r="A55" s="46"/>
      <c r="B55" s="46"/>
      <c r="C55" s="49"/>
      <c r="D55" s="48"/>
    </row>
    <row r="56" spans="1:4" x14ac:dyDescent="0.25">
      <c r="A56" s="46"/>
      <c r="B56" s="46"/>
      <c r="C56" s="50"/>
      <c r="D56" s="48"/>
    </row>
  </sheetData>
  <mergeCells count="20">
    <mergeCell ref="C40:D40"/>
    <mergeCell ref="C38:D38"/>
    <mergeCell ref="C39:D39"/>
    <mergeCell ref="C9:D9"/>
    <mergeCell ref="C10:D10"/>
    <mergeCell ref="C11:D11"/>
    <mergeCell ref="A26:D26"/>
    <mergeCell ref="A12:A18"/>
    <mergeCell ref="C47:D47"/>
    <mergeCell ref="C41:D41"/>
    <mergeCell ref="C42:D42"/>
    <mergeCell ref="C43:D43"/>
    <mergeCell ref="C44:D44"/>
    <mergeCell ref="C45:D45"/>
    <mergeCell ref="C46:D46"/>
    <mergeCell ref="B12:B18"/>
    <mergeCell ref="C19:D19"/>
    <mergeCell ref="C20:D20"/>
    <mergeCell ref="C21:D21"/>
    <mergeCell ref="B1:D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9"/>
  <sheetViews>
    <sheetView topLeftCell="A61" zoomScale="140" zoomScaleNormal="140" workbookViewId="0">
      <selection sqref="A1:H79"/>
    </sheetView>
  </sheetViews>
  <sheetFormatPr defaultRowHeight="15" x14ac:dyDescent="0.25"/>
  <cols>
    <col min="1" max="1" width="15.85546875" customWidth="1"/>
    <col min="2" max="2" width="16.85546875" style="26" customWidth="1"/>
    <col min="3" max="3" width="8.5703125" style="33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2.28515625" style="30" customWidth="1"/>
    <col min="12" max="12" width="11.5703125" customWidth="1"/>
  </cols>
  <sheetData>
    <row r="1" spans="1:26" x14ac:dyDescent="0.25">
      <c r="A1" s="3" t="s">
        <v>105</v>
      </c>
      <c r="B1"/>
      <c r="C1" s="30"/>
      <c r="D1" s="30"/>
      <c r="G1" s="30"/>
      <c r="H1" s="26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6.5" customHeight="1" x14ac:dyDescent="0.25">
      <c r="A2" s="3" t="s">
        <v>124</v>
      </c>
      <c r="B2"/>
      <c r="C2" s="30"/>
      <c r="D2" s="30"/>
      <c r="G2" s="30"/>
      <c r="H2" s="26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56.25" customHeight="1" x14ac:dyDescent="0.25">
      <c r="A3" s="172" t="s">
        <v>56</v>
      </c>
      <c r="B3" s="171"/>
      <c r="C3" s="65" t="s">
        <v>57</v>
      </c>
      <c r="D3" s="25" t="s">
        <v>58</v>
      </c>
      <c r="E3" s="25" t="s">
        <v>59</v>
      </c>
      <c r="F3" s="25" t="s">
        <v>60</v>
      </c>
      <c r="G3" s="31" t="s">
        <v>61</v>
      </c>
      <c r="H3" s="25" t="s">
        <v>62</v>
      </c>
      <c r="I3" s="66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s="70" customFormat="1" ht="29.25" customHeight="1" x14ac:dyDescent="0.25">
      <c r="A4" s="141" t="s">
        <v>125</v>
      </c>
      <c r="B4" s="141"/>
      <c r="C4" s="71"/>
      <c r="D4" s="72">
        <v>247.88</v>
      </c>
      <c r="E4" s="69"/>
      <c r="F4" s="68"/>
      <c r="G4" s="68"/>
      <c r="H4" s="69"/>
      <c r="I4" s="76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s="70" customFormat="1" ht="14.25" customHeight="1" x14ac:dyDescent="0.25">
      <c r="A5" s="141" t="s">
        <v>106</v>
      </c>
      <c r="B5" s="142"/>
      <c r="C5" s="71"/>
      <c r="D5" s="72">
        <v>504.48</v>
      </c>
      <c r="E5" s="69"/>
      <c r="F5" s="68"/>
      <c r="G5" s="68"/>
      <c r="H5" s="68"/>
      <c r="I5" s="76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s="70" customFormat="1" ht="13.5" customHeight="1" x14ac:dyDescent="0.25">
      <c r="A6" s="141" t="s">
        <v>107</v>
      </c>
      <c r="B6" s="142"/>
      <c r="C6" s="71"/>
      <c r="D6" s="72">
        <v>-256.61</v>
      </c>
      <c r="E6" s="69"/>
      <c r="F6" s="68"/>
      <c r="G6" s="68"/>
      <c r="H6" s="69"/>
      <c r="I6" s="76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1:26" ht="15" customHeight="1" x14ac:dyDescent="0.25">
      <c r="A7" s="173" t="s">
        <v>126</v>
      </c>
      <c r="B7" s="174"/>
      <c r="C7" s="174"/>
      <c r="D7" s="174"/>
      <c r="E7" s="174"/>
      <c r="F7" s="174"/>
      <c r="G7" s="174"/>
      <c r="H7" s="175"/>
      <c r="I7" s="66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spans="1:26" ht="56.25" customHeight="1" x14ac:dyDescent="0.25">
      <c r="A8" s="172" t="s">
        <v>56</v>
      </c>
      <c r="B8" s="171"/>
      <c r="C8" s="32" t="s">
        <v>57</v>
      </c>
      <c r="D8" s="25" t="s">
        <v>58</v>
      </c>
      <c r="E8" s="25" t="s">
        <v>59</v>
      </c>
      <c r="F8" s="25" t="s">
        <v>60</v>
      </c>
      <c r="G8" s="31" t="s">
        <v>61</v>
      </c>
      <c r="H8" s="25" t="s">
        <v>62</v>
      </c>
    </row>
    <row r="9" spans="1:26" s="3" customFormat="1" ht="17.25" customHeight="1" x14ac:dyDescent="0.25">
      <c r="A9" s="160" t="s">
        <v>63</v>
      </c>
      <c r="B9" s="161"/>
      <c r="C9" s="80">
        <f>C13+C16+C19+C22</f>
        <v>16.100000000000001</v>
      </c>
      <c r="D9" s="80">
        <v>-223.97</v>
      </c>
      <c r="E9" s="80">
        <f>E13+E16+E19+E22</f>
        <v>801.23</v>
      </c>
      <c r="F9" s="80">
        <f t="shared" ref="F9:G9" si="0">F13+F16+F19+F22</f>
        <v>761.06000000000006</v>
      </c>
      <c r="G9" s="80">
        <f t="shared" si="0"/>
        <v>761.06000000000006</v>
      </c>
      <c r="H9" s="81">
        <f>F9-E9+D9</f>
        <v>-264.14</v>
      </c>
    </row>
    <row r="10" spans="1:26" x14ac:dyDescent="0.25">
      <c r="A10" s="82" t="s">
        <v>64</v>
      </c>
      <c r="B10" s="83"/>
      <c r="C10" s="84">
        <f>C9-C11</f>
        <v>14.490000000000002</v>
      </c>
      <c r="D10" s="84">
        <f>D9-D11</f>
        <v>-201.57300000000001</v>
      </c>
      <c r="E10" s="84">
        <f>E9-E11</f>
        <v>721.10699999999997</v>
      </c>
      <c r="F10" s="84">
        <f>F9-F11</f>
        <v>684.95400000000006</v>
      </c>
      <c r="G10" s="84">
        <f>G9-G11</f>
        <v>684.95400000000006</v>
      </c>
      <c r="H10" s="81">
        <f t="shared" ref="H10:H11" si="1">F10-E10+D10</f>
        <v>-237.72599999999991</v>
      </c>
    </row>
    <row r="11" spans="1:26" x14ac:dyDescent="0.25">
      <c r="A11" s="145" t="s">
        <v>65</v>
      </c>
      <c r="B11" s="146"/>
      <c r="C11" s="84">
        <f>C9*10%</f>
        <v>1.6100000000000003</v>
      </c>
      <c r="D11" s="84">
        <f>D9*10%</f>
        <v>-22.397000000000002</v>
      </c>
      <c r="E11" s="84">
        <f>E9*10%</f>
        <v>80.123000000000005</v>
      </c>
      <c r="F11" s="84">
        <f>F9*10%</f>
        <v>76.106000000000009</v>
      </c>
      <c r="G11" s="84">
        <f>G9*10%</f>
        <v>76.106000000000009</v>
      </c>
      <c r="H11" s="81">
        <f t="shared" si="1"/>
        <v>-26.413999999999998</v>
      </c>
    </row>
    <row r="12" spans="1:26" ht="12.75" customHeight="1" x14ac:dyDescent="0.25">
      <c r="A12" s="176" t="s">
        <v>66</v>
      </c>
      <c r="B12" s="177"/>
      <c r="C12" s="177"/>
      <c r="D12" s="177"/>
      <c r="E12" s="177"/>
      <c r="F12" s="177"/>
      <c r="G12" s="177"/>
      <c r="H12" s="163"/>
    </row>
    <row r="13" spans="1:26" x14ac:dyDescent="0.25">
      <c r="A13" s="143" t="s">
        <v>47</v>
      </c>
      <c r="B13" s="144"/>
      <c r="C13" s="80">
        <v>5.75</v>
      </c>
      <c r="D13" s="85">
        <v>-83.24</v>
      </c>
      <c r="E13" s="85">
        <v>286.14</v>
      </c>
      <c r="F13" s="85">
        <v>272.16000000000003</v>
      </c>
      <c r="G13" s="85">
        <f>F13</f>
        <v>272.16000000000003</v>
      </c>
      <c r="H13" s="84">
        <f>F13-E13+D13</f>
        <v>-97.219999999999956</v>
      </c>
      <c r="J13" s="55"/>
    </row>
    <row r="14" spans="1:26" x14ac:dyDescent="0.25">
      <c r="A14" s="82" t="s">
        <v>64</v>
      </c>
      <c r="B14" s="83"/>
      <c r="C14" s="84">
        <f>C13-C15</f>
        <v>5.1749999999999998</v>
      </c>
      <c r="D14" s="84">
        <f>D13-D15</f>
        <v>-74.915999999999997</v>
      </c>
      <c r="E14" s="84">
        <f>E13-E15</f>
        <v>257.52600000000001</v>
      </c>
      <c r="F14" s="84">
        <f>F13-F15</f>
        <v>244.94400000000002</v>
      </c>
      <c r="G14" s="84">
        <f>G13-G15</f>
        <v>244.94400000000002</v>
      </c>
      <c r="H14" s="84">
        <f t="shared" ref="H14:H24" si="2">F14-E14+D14</f>
        <v>-87.49799999999999</v>
      </c>
    </row>
    <row r="15" spans="1:26" x14ac:dyDescent="0.25">
      <c r="A15" s="145" t="s">
        <v>65</v>
      </c>
      <c r="B15" s="146"/>
      <c r="C15" s="84">
        <f>C13*10%</f>
        <v>0.57500000000000007</v>
      </c>
      <c r="D15" s="84">
        <f>D13*10%</f>
        <v>-8.3239999999999998</v>
      </c>
      <c r="E15" s="84">
        <f>E13*10%</f>
        <v>28.614000000000001</v>
      </c>
      <c r="F15" s="84">
        <f>F13*10%</f>
        <v>27.216000000000005</v>
      </c>
      <c r="G15" s="84">
        <f>G13*10%</f>
        <v>27.216000000000005</v>
      </c>
      <c r="H15" s="84">
        <f t="shared" si="2"/>
        <v>-9.721999999999996</v>
      </c>
    </row>
    <row r="16" spans="1:26" ht="23.25" customHeight="1" x14ac:dyDescent="0.25">
      <c r="A16" s="143" t="s">
        <v>40</v>
      </c>
      <c r="B16" s="144"/>
      <c r="C16" s="80">
        <v>3.51</v>
      </c>
      <c r="D16" s="85">
        <v>-53.98</v>
      </c>
      <c r="E16" s="85">
        <v>174.67</v>
      </c>
      <c r="F16" s="85">
        <v>170.09</v>
      </c>
      <c r="G16" s="85">
        <f>F16</f>
        <v>170.09</v>
      </c>
      <c r="H16" s="84">
        <f t="shared" si="2"/>
        <v>-58.559999999999981</v>
      </c>
    </row>
    <row r="17" spans="1:11" x14ac:dyDescent="0.25">
      <c r="A17" s="82" t="s">
        <v>64</v>
      </c>
      <c r="B17" s="83"/>
      <c r="C17" s="84">
        <f>C16-C18</f>
        <v>3.1589999999999998</v>
      </c>
      <c r="D17" s="84">
        <f>D16-D18</f>
        <v>-48.581999999999994</v>
      </c>
      <c r="E17" s="84">
        <f>E16-E18</f>
        <v>157.20299999999997</v>
      </c>
      <c r="F17" s="84">
        <f>F16-F18</f>
        <v>153.08100000000002</v>
      </c>
      <c r="G17" s="84">
        <f>G16-G18</f>
        <v>153.08100000000002</v>
      </c>
      <c r="H17" s="84">
        <f t="shared" si="2"/>
        <v>-52.703999999999951</v>
      </c>
    </row>
    <row r="18" spans="1:11" ht="15" customHeight="1" x14ac:dyDescent="0.25">
      <c r="A18" s="145" t="s">
        <v>65</v>
      </c>
      <c r="B18" s="146"/>
      <c r="C18" s="84">
        <f>C16*10%</f>
        <v>0.35099999999999998</v>
      </c>
      <c r="D18" s="84">
        <f>D16*10%</f>
        <v>-5.3979999999999997</v>
      </c>
      <c r="E18" s="84">
        <f>E16*10%</f>
        <v>17.466999999999999</v>
      </c>
      <c r="F18" s="84">
        <f>F16*10%</f>
        <v>17.009</v>
      </c>
      <c r="G18" s="84">
        <f>G16*10%</f>
        <v>17.009</v>
      </c>
      <c r="H18" s="84">
        <f t="shared" si="2"/>
        <v>-5.8559999999999981</v>
      </c>
    </row>
    <row r="19" spans="1:11" ht="14.25" customHeight="1" x14ac:dyDescent="0.25">
      <c r="A19" s="143" t="s">
        <v>48</v>
      </c>
      <c r="B19" s="144"/>
      <c r="C19" s="86">
        <v>2.41</v>
      </c>
      <c r="D19" s="85">
        <v>-37.25</v>
      </c>
      <c r="E19" s="85">
        <v>119.94</v>
      </c>
      <c r="F19" s="85">
        <v>114.1</v>
      </c>
      <c r="G19" s="85">
        <f>F19</f>
        <v>114.1</v>
      </c>
      <c r="H19" s="84">
        <f t="shared" si="2"/>
        <v>-43.09</v>
      </c>
    </row>
    <row r="20" spans="1:11" ht="13.5" customHeight="1" x14ac:dyDescent="0.25">
      <c r="A20" s="82" t="s">
        <v>64</v>
      </c>
      <c r="B20" s="83"/>
      <c r="C20" s="84">
        <f>C19-C21</f>
        <v>2.169</v>
      </c>
      <c r="D20" s="84">
        <f>D19-D21</f>
        <v>-33.524999999999999</v>
      </c>
      <c r="E20" s="84">
        <f>E19-E21</f>
        <v>107.946</v>
      </c>
      <c r="F20" s="84">
        <f>F19-F21</f>
        <v>102.69</v>
      </c>
      <c r="G20" s="84">
        <f>G19-G21</f>
        <v>102.69</v>
      </c>
      <c r="H20" s="84">
        <f t="shared" si="2"/>
        <v>-38.780999999999999</v>
      </c>
    </row>
    <row r="21" spans="1:11" ht="12.75" customHeight="1" x14ac:dyDescent="0.25">
      <c r="A21" s="145" t="s">
        <v>65</v>
      </c>
      <c r="B21" s="146"/>
      <c r="C21" s="84">
        <f>C19*10%</f>
        <v>0.24100000000000002</v>
      </c>
      <c r="D21" s="84">
        <f>D19*10%</f>
        <v>-3.7250000000000001</v>
      </c>
      <c r="E21" s="84">
        <f>E19*10%</f>
        <v>11.994</v>
      </c>
      <c r="F21" s="84">
        <f>F19*10%</f>
        <v>11.41</v>
      </c>
      <c r="G21" s="84">
        <f>G19*10%</f>
        <v>11.41</v>
      </c>
      <c r="H21" s="84">
        <f t="shared" si="2"/>
        <v>-4.3089999999999993</v>
      </c>
    </row>
    <row r="22" spans="1:11" ht="14.25" customHeight="1" x14ac:dyDescent="0.25">
      <c r="A22" s="87" t="s">
        <v>100</v>
      </c>
      <c r="B22" s="88"/>
      <c r="C22" s="81">
        <v>4.43</v>
      </c>
      <c r="D22" s="84">
        <v>-49.51</v>
      </c>
      <c r="E22" s="84">
        <v>220.48</v>
      </c>
      <c r="F22" s="84">
        <v>204.71</v>
      </c>
      <c r="G22" s="84">
        <f>F22</f>
        <v>204.71</v>
      </c>
      <c r="H22" s="84">
        <f t="shared" si="2"/>
        <v>-65.279999999999973</v>
      </c>
    </row>
    <row r="23" spans="1:11" ht="14.25" customHeight="1" x14ac:dyDescent="0.25">
      <c r="A23" s="82" t="s">
        <v>64</v>
      </c>
      <c r="B23" s="83"/>
      <c r="C23" s="84">
        <f>C22-C24</f>
        <v>3.9869999999999997</v>
      </c>
      <c r="D23" s="84">
        <f>D22-D24</f>
        <v>-44.558999999999997</v>
      </c>
      <c r="E23" s="84">
        <f>E22-E24</f>
        <v>198.43199999999999</v>
      </c>
      <c r="F23" s="84">
        <f>F22-F24</f>
        <v>184.239</v>
      </c>
      <c r="G23" s="84">
        <f>G22-G24</f>
        <v>184.239</v>
      </c>
      <c r="H23" s="84">
        <f t="shared" si="2"/>
        <v>-58.751999999999981</v>
      </c>
    </row>
    <row r="24" spans="1:11" x14ac:dyDescent="0.25">
      <c r="A24" s="145" t="s">
        <v>65</v>
      </c>
      <c r="B24" s="146"/>
      <c r="C24" s="84">
        <f>C22*10%</f>
        <v>0.443</v>
      </c>
      <c r="D24" s="84">
        <f>D22*10%</f>
        <v>-4.9510000000000005</v>
      </c>
      <c r="E24" s="84">
        <f>E22*10%</f>
        <v>22.048000000000002</v>
      </c>
      <c r="F24" s="84">
        <f>F22*10%</f>
        <v>20.471000000000004</v>
      </c>
      <c r="G24" s="84">
        <f>G22*10%</f>
        <v>20.471000000000004</v>
      </c>
      <c r="H24" s="84">
        <f t="shared" si="2"/>
        <v>-6.5279999999999987</v>
      </c>
    </row>
    <row r="25" spans="1:11" s="70" customFormat="1" ht="5.25" customHeight="1" x14ac:dyDescent="0.25">
      <c r="A25" s="89"/>
      <c r="B25" s="90"/>
      <c r="C25" s="91"/>
      <c r="D25" s="91"/>
      <c r="E25" s="91"/>
      <c r="F25" s="91"/>
      <c r="G25" s="89"/>
      <c r="H25" s="91"/>
    </row>
    <row r="26" spans="1:11" s="3" customFormat="1" ht="14.25" customHeight="1" x14ac:dyDescent="0.25">
      <c r="A26" s="160" t="s">
        <v>41</v>
      </c>
      <c r="B26" s="161"/>
      <c r="C26" s="81">
        <v>5.38</v>
      </c>
      <c r="D26" s="81">
        <v>384.47</v>
      </c>
      <c r="E26" s="81">
        <v>267.74</v>
      </c>
      <c r="F26" s="81">
        <v>254.7</v>
      </c>
      <c r="G26" s="92">
        <f>G27+G28</f>
        <v>67.69</v>
      </c>
      <c r="H26" s="81">
        <f>F26-E26-G26+D26+F26</f>
        <v>558.44000000000005</v>
      </c>
      <c r="J26" s="118"/>
    </row>
    <row r="27" spans="1:11" ht="15.75" customHeight="1" x14ac:dyDescent="0.25">
      <c r="A27" s="82" t="s">
        <v>67</v>
      </c>
      <c r="B27" s="83"/>
      <c r="C27" s="84">
        <f>C26-C28</f>
        <v>4.8419999999999996</v>
      </c>
      <c r="D27" s="84">
        <v>387.29</v>
      </c>
      <c r="E27" s="84">
        <f>E26-E28</f>
        <v>240.96600000000001</v>
      </c>
      <c r="F27" s="84">
        <f>F26-F28</f>
        <v>229.23</v>
      </c>
      <c r="G27" s="93">
        <f>G58</f>
        <v>42.22</v>
      </c>
      <c r="H27" s="81">
        <f t="shared" ref="H27:H28" si="3">F27-E27-G27+D27+F27</f>
        <v>562.56399999999996</v>
      </c>
      <c r="J27" s="115"/>
    </row>
    <row r="28" spans="1:11" ht="16.5" customHeight="1" x14ac:dyDescent="0.25">
      <c r="A28" s="145" t="s">
        <v>65</v>
      </c>
      <c r="B28" s="146"/>
      <c r="C28" s="84">
        <f>C26*10%</f>
        <v>0.53800000000000003</v>
      </c>
      <c r="D28" s="84">
        <v>-2.82</v>
      </c>
      <c r="E28" s="84">
        <f>E26*10%</f>
        <v>26.774000000000001</v>
      </c>
      <c r="F28" s="84">
        <f>F26*10%</f>
        <v>25.47</v>
      </c>
      <c r="G28" s="84">
        <f>F28</f>
        <v>25.47</v>
      </c>
      <c r="H28" s="81">
        <f t="shared" si="3"/>
        <v>-4.1240000000000023</v>
      </c>
    </row>
    <row r="29" spans="1:11" ht="8.25" customHeight="1" x14ac:dyDescent="0.25">
      <c r="A29" s="94"/>
      <c r="B29" s="95"/>
      <c r="C29" s="84"/>
      <c r="D29" s="84"/>
      <c r="E29" s="84"/>
      <c r="F29" s="84"/>
      <c r="G29" s="96"/>
      <c r="H29" s="81"/>
    </row>
    <row r="30" spans="1:11" ht="16.5" customHeight="1" x14ac:dyDescent="0.25">
      <c r="A30" s="160" t="s">
        <v>116</v>
      </c>
      <c r="B30" s="161"/>
      <c r="C30" s="81"/>
      <c r="D30" s="81">
        <v>-2.63</v>
      </c>
      <c r="E30" s="81">
        <f>E32+E33+E34</f>
        <v>29.03</v>
      </c>
      <c r="F30" s="81">
        <f>F32+F33+F34</f>
        <v>26.990000000000002</v>
      </c>
      <c r="G30" s="81">
        <f>G32+G33+G34</f>
        <v>26.990000000000002</v>
      </c>
      <c r="H30" s="81">
        <f>F30-E30-G30+D30+F30</f>
        <v>-4.6699999999999982</v>
      </c>
    </row>
    <row r="31" spans="1:11" ht="16.5" customHeight="1" x14ac:dyDescent="0.25">
      <c r="A31" s="97" t="s">
        <v>114</v>
      </c>
      <c r="B31" s="98"/>
      <c r="C31" s="84"/>
      <c r="D31" s="84"/>
      <c r="E31" s="84"/>
      <c r="F31" s="84"/>
      <c r="G31" s="96"/>
      <c r="H31" s="81"/>
      <c r="K31" s="115"/>
    </row>
    <row r="32" spans="1:11" ht="16.5" customHeight="1" x14ac:dyDescent="0.25">
      <c r="A32" s="162" t="s">
        <v>115</v>
      </c>
      <c r="B32" s="163"/>
      <c r="C32" s="84"/>
      <c r="D32" s="84">
        <v>-0.13</v>
      </c>
      <c r="E32" s="84">
        <v>6.19</v>
      </c>
      <c r="F32" s="84">
        <v>5.62</v>
      </c>
      <c r="G32" s="84">
        <f>F32</f>
        <v>5.62</v>
      </c>
      <c r="H32" s="84">
        <f>F32-E32-G32+D32+F32</f>
        <v>-0.70000000000000018</v>
      </c>
    </row>
    <row r="33" spans="1:10" ht="16.5" customHeight="1" x14ac:dyDescent="0.25">
      <c r="A33" s="162" t="s">
        <v>143</v>
      </c>
      <c r="B33" s="163"/>
      <c r="C33" s="84"/>
      <c r="D33" s="84">
        <v>-2.41</v>
      </c>
      <c r="E33" s="84">
        <v>19.7</v>
      </c>
      <c r="F33" s="84">
        <v>18.55</v>
      </c>
      <c r="G33" s="84">
        <f t="shared" ref="G33:G34" si="4">F33</f>
        <v>18.55</v>
      </c>
      <c r="H33" s="84">
        <f t="shared" ref="H33:H34" si="5">F33-E33-G33+D33+F33</f>
        <v>-3.5599999999999987</v>
      </c>
    </row>
    <row r="34" spans="1:10" ht="16.5" customHeight="1" x14ac:dyDescent="0.25">
      <c r="A34" s="162" t="s">
        <v>144</v>
      </c>
      <c r="B34" s="163"/>
      <c r="C34" s="84"/>
      <c r="D34" s="84">
        <v>-0.09</v>
      </c>
      <c r="E34" s="84">
        <v>3.14</v>
      </c>
      <c r="F34" s="84">
        <v>2.82</v>
      </c>
      <c r="G34" s="84">
        <f t="shared" si="4"/>
        <v>2.82</v>
      </c>
      <c r="H34" s="84">
        <f t="shared" si="5"/>
        <v>-0.41000000000000014</v>
      </c>
    </row>
    <row r="35" spans="1:10" s="70" customFormat="1" ht="12.75" customHeight="1" x14ac:dyDescent="0.25">
      <c r="A35" s="116" t="s">
        <v>102</v>
      </c>
      <c r="B35" s="100"/>
      <c r="C35" s="101"/>
      <c r="D35" s="101"/>
      <c r="E35" s="101">
        <f>E9+E26+E30</f>
        <v>1098</v>
      </c>
      <c r="F35" s="101">
        <f t="shared" ref="F35:G35" si="6">F9+F26+F30</f>
        <v>1042.75</v>
      </c>
      <c r="G35" s="101">
        <f t="shared" si="6"/>
        <v>855.74</v>
      </c>
      <c r="H35" s="101"/>
      <c r="I35" s="75"/>
      <c r="J35" s="75" t="s">
        <v>108</v>
      </c>
    </row>
    <row r="36" spans="1:10" s="70" customFormat="1" ht="13.5" customHeight="1" x14ac:dyDescent="0.25">
      <c r="A36" s="99" t="s">
        <v>103</v>
      </c>
      <c r="B36" s="100"/>
      <c r="C36" s="101"/>
      <c r="D36" s="101"/>
      <c r="E36" s="101"/>
      <c r="F36" s="101"/>
      <c r="G36" s="99"/>
      <c r="H36" s="101"/>
      <c r="I36" s="75"/>
      <c r="J36" s="75"/>
    </row>
    <row r="37" spans="1:10" s="3" customFormat="1" ht="22.5" customHeight="1" x14ac:dyDescent="0.25">
      <c r="A37" s="155" t="s">
        <v>128</v>
      </c>
      <c r="B37" s="156"/>
      <c r="C37" s="81">
        <v>0</v>
      </c>
      <c r="D37" s="81">
        <v>-1.1499999999999999</v>
      </c>
      <c r="E37" s="81">
        <v>0</v>
      </c>
      <c r="F37" s="81">
        <v>0.04</v>
      </c>
      <c r="G37" s="102">
        <v>0.04</v>
      </c>
      <c r="H37" s="81">
        <f>F37-E37-G37+D37+F37</f>
        <v>-1.1099999999999999</v>
      </c>
    </row>
    <row r="38" spans="1:10" ht="12" customHeight="1" x14ac:dyDescent="0.25">
      <c r="A38" s="178" t="s">
        <v>129</v>
      </c>
      <c r="B38" s="179"/>
      <c r="C38" s="84">
        <v>0</v>
      </c>
      <c r="D38" s="84">
        <v>0</v>
      </c>
      <c r="E38" s="84">
        <v>0</v>
      </c>
      <c r="F38" s="84">
        <v>0</v>
      </c>
      <c r="G38" s="103">
        <v>0</v>
      </c>
      <c r="H38" s="84">
        <v>0</v>
      </c>
    </row>
    <row r="39" spans="1:10" s="67" customFormat="1" ht="23.25" customHeight="1" x14ac:dyDescent="0.25">
      <c r="A39" s="155" t="s">
        <v>130</v>
      </c>
      <c r="B39" s="157"/>
      <c r="C39" s="104"/>
      <c r="D39" s="104">
        <v>-8.16</v>
      </c>
      <c r="E39" s="105">
        <v>20.76</v>
      </c>
      <c r="F39" s="105">
        <v>20.76</v>
      </c>
      <c r="G39" s="106">
        <f>G40+G41</f>
        <v>3.5292000000000003</v>
      </c>
      <c r="H39" s="81">
        <f t="shared" ref="H39:H45" si="7">F39-E39-G39+D39+F39</f>
        <v>9.070800000000002</v>
      </c>
    </row>
    <row r="40" spans="1:10" s="67" customFormat="1" ht="12.75" customHeight="1" x14ac:dyDescent="0.25">
      <c r="A40" s="82" t="s">
        <v>67</v>
      </c>
      <c r="B40" s="83"/>
      <c r="C40" s="104"/>
      <c r="D40" s="109">
        <v>6.81</v>
      </c>
      <c r="E40" s="121">
        <f>E39-E41</f>
        <v>17.230800000000002</v>
      </c>
      <c r="F40" s="121">
        <f>F39-F41</f>
        <v>17.230800000000002</v>
      </c>
      <c r="G40" s="122">
        <v>0</v>
      </c>
      <c r="H40" s="84">
        <f t="shared" si="7"/>
        <v>24.040800000000001</v>
      </c>
      <c r="I40" s="117"/>
      <c r="J40" s="117"/>
    </row>
    <row r="41" spans="1:10" s="67" customFormat="1" ht="18.75" customHeight="1" x14ac:dyDescent="0.25">
      <c r="A41" s="107" t="s">
        <v>49</v>
      </c>
      <c r="B41" s="108"/>
      <c r="C41" s="109"/>
      <c r="D41" s="109">
        <v>-14.98</v>
      </c>
      <c r="E41" s="109">
        <f>E39*17%</f>
        <v>3.5292000000000003</v>
      </c>
      <c r="F41" s="109">
        <f>F39*17%</f>
        <v>3.5292000000000003</v>
      </c>
      <c r="G41" s="109">
        <f>F41</f>
        <v>3.5292000000000003</v>
      </c>
      <c r="H41" s="84">
        <f t="shared" si="7"/>
        <v>-14.98</v>
      </c>
    </row>
    <row r="42" spans="1:10" s="67" customFormat="1" ht="24" customHeight="1" x14ac:dyDescent="0.25">
      <c r="A42" s="155" t="s">
        <v>131</v>
      </c>
      <c r="B42" s="157"/>
      <c r="C42" s="104">
        <v>0</v>
      </c>
      <c r="D42" s="104">
        <v>110.38</v>
      </c>
      <c r="E42" s="104">
        <v>14.39</v>
      </c>
      <c r="F42" s="104">
        <v>14.39</v>
      </c>
      <c r="G42" s="110">
        <f>G43</f>
        <v>6.76</v>
      </c>
      <c r="H42" s="81">
        <f t="shared" si="7"/>
        <v>118.00999999999999</v>
      </c>
      <c r="J42" s="117"/>
    </row>
    <row r="43" spans="1:10" s="67" customFormat="1" ht="13.5" customHeight="1" x14ac:dyDescent="0.25">
      <c r="A43" s="107" t="s">
        <v>49</v>
      </c>
      <c r="B43" s="108"/>
      <c r="C43" s="109">
        <v>0</v>
      </c>
      <c r="D43" s="109">
        <v>0</v>
      </c>
      <c r="E43" s="109">
        <v>6.76</v>
      </c>
      <c r="F43" s="109">
        <v>6.76</v>
      </c>
      <c r="G43" s="111">
        <v>6.76</v>
      </c>
      <c r="H43" s="84">
        <f t="shared" si="7"/>
        <v>0</v>
      </c>
    </row>
    <row r="44" spans="1:10" s="3" customFormat="1" ht="17.25" customHeight="1" x14ac:dyDescent="0.25">
      <c r="A44" s="112" t="s">
        <v>132</v>
      </c>
      <c r="B44" s="113"/>
      <c r="C44" s="81"/>
      <c r="D44" s="81">
        <v>-11.06</v>
      </c>
      <c r="E44" s="81">
        <v>42</v>
      </c>
      <c r="F44" s="81">
        <v>40.14</v>
      </c>
      <c r="G44" s="92">
        <f>F44</f>
        <v>40.14</v>
      </c>
      <c r="H44" s="81">
        <f t="shared" si="7"/>
        <v>-12.920000000000002</v>
      </c>
    </row>
    <row r="45" spans="1:10" s="67" customFormat="1" ht="13.5" customHeight="1" x14ac:dyDescent="0.25">
      <c r="A45" s="107" t="s">
        <v>68</v>
      </c>
      <c r="B45" s="108"/>
      <c r="C45" s="109"/>
      <c r="D45" s="109">
        <v>0</v>
      </c>
      <c r="E45" s="109">
        <v>0</v>
      </c>
      <c r="F45" s="109">
        <v>0</v>
      </c>
      <c r="G45" s="111">
        <v>0</v>
      </c>
      <c r="H45" s="84">
        <f t="shared" si="7"/>
        <v>0</v>
      </c>
    </row>
    <row r="46" spans="1:10" s="70" customFormat="1" x14ac:dyDescent="0.25">
      <c r="A46" s="149" t="s">
        <v>104</v>
      </c>
      <c r="B46" s="150"/>
      <c r="C46" s="101"/>
      <c r="D46" s="101"/>
      <c r="E46" s="99">
        <f>E37+E39+E42+E44</f>
        <v>77.150000000000006</v>
      </c>
      <c r="F46" s="99">
        <f t="shared" ref="F46" si="8">F37+F39+F42+F44</f>
        <v>75.33</v>
      </c>
      <c r="G46" s="99">
        <f>G37+G39+G42+G44</f>
        <v>50.469200000000001</v>
      </c>
      <c r="H46" s="101"/>
    </row>
    <row r="47" spans="1:10" s="70" customFormat="1" x14ac:dyDescent="0.25">
      <c r="A47" s="149" t="s">
        <v>110</v>
      </c>
      <c r="B47" s="150"/>
      <c r="C47" s="101"/>
      <c r="D47" s="101"/>
      <c r="E47" s="101">
        <f>E35+E46</f>
        <v>1175.1500000000001</v>
      </c>
      <c r="F47" s="101">
        <f t="shared" ref="F47:G47" si="9">F35+F46</f>
        <v>1118.08</v>
      </c>
      <c r="G47" s="101">
        <f t="shared" si="9"/>
        <v>906.20920000000001</v>
      </c>
      <c r="H47" s="101"/>
    </row>
    <row r="48" spans="1:10" s="70" customFormat="1" ht="15" customHeight="1" x14ac:dyDescent="0.25">
      <c r="A48" s="149" t="s">
        <v>111</v>
      </c>
      <c r="B48" s="150"/>
      <c r="C48" s="101"/>
      <c r="D48" s="101">
        <f>D4</f>
        <v>247.88</v>
      </c>
      <c r="E48" s="101"/>
      <c r="F48" s="101"/>
      <c r="G48" s="101"/>
      <c r="H48" s="101">
        <f>F47-E47+D48+F47-G47</f>
        <v>402.68079999999986</v>
      </c>
    </row>
    <row r="49" spans="1:26" s="70" customFormat="1" ht="21.75" customHeight="1" x14ac:dyDescent="0.25">
      <c r="A49" s="151" t="s">
        <v>127</v>
      </c>
      <c r="B49" s="151"/>
      <c r="C49" s="114"/>
      <c r="D49" s="114"/>
      <c r="E49" s="101"/>
      <c r="F49" s="101"/>
      <c r="G49" s="101"/>
      <c r="H49" s="101">
        <f>H50+H51+0.01</f>
        <v>402.68079999999986</v>
      </c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spans="1:26" s="70" customFormat="1" ht="16.5" customHeight="1" x14ac:dyDescent="0.25">
      <c r="A50" s="151" t="s">
        <v>106</v>
      </c>
      <c r="B50" s="152"/>
      <c r="C50" s="114"/>
      <c r="D50" s="114"/>
      <c r="E50" s="101"/>
      <c r="F50" s="101"/>
      <c r="G50" s="101"/>
      <c r="H50" s="101">
        <f>H27+H40+H42</f>
        <v>704.61479999999995</v>
      </c>
      <c r="I50" s="73"/>
      <c r="J50" s="74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spans="1:26" s="70" customFormat="1" ht="16.5" customHeight="1" x14ac:dyDescent="0.25">
      <c r="A51" s="153" t="s">
        <v>107</v>
      </c>
      <c r="B51" s="154"/>
      <c r="C51" s="114"/>
      <c r="D51" s="114"/>
      <c r="E51" s="101"/>
      <c r="F51" s="101"/>
      <c r="G51" s="101"/>
      <c r="H51" s="101">
        <f>H9+H28+H30+H37+H41+H44</f>
        <v>-301.94400000000007</v>
      </c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pans="1:26" ht="26.25" customHeight="1" x14ac:dyDescent="0.25">
      <c r="A52" s="158"/>
      <c r="B52" s="159"/>
      <c r="C52" s="159"/>
      <c r="D52" s="159"/>
      <c r="E52" s="159"/>
      <c r="F52" s="159"/>
      <c r="G52" s="159"/>
      <c r="H52" s="159"/>
    </row>
    <row r="53" spans="1:26" ht="26.25" customHeight="1" x14ac:dyDescent="0.25">
      <c r="A53" s="63"/>
      <c r="B53" s="64"/>
      <c r="C53" s="64"/>
      <c r="D53" s="64"/>
      <c r="E53" s="64"/>
      <c r="F53" s="64"/>
      <c r="G53" s="64"/>
      <c r="H53" s="119"/>
    </row>
    <row r="54" spans="1:26" ht="21.75" customHeight="1" x14ac:dyDescent="0.25">
      <c r="A54" s="18" t="s">
        <v>133</v>
      </c>
      <c r="D54" s="19"/>
      <c r="E54" s="19"/>
      <c r="F54" s="19"/>
      <c r="G54" s="19"/>
      <c r="M54" s="55"/>
    </row>
    <row r="55" spans="1:26" x14ac:dyDescent="0.25">
      <c r="A55" s="147" t="s">
        <v>51</v>
      </c>
      <c r="B55" s="148"/>
      <c r="C55" s="148"/>
      <c r="D55" s="135"/>
      <c r="E55" s="27" t="s">
        <v>52</v>
      </c>
      <c r="F55" s="27" t="s">
        <v>53</v>
      </c>
      <c r="G55" s="27" t="s">
        <v>117</v>
      </c>
      <c r="H55" s="6" t="s">
        <v>109</v>
      </c>
    </row>
    <row r="56" spans="1:26" ht="15" customHeight="1" x14ac:dyDescent="0.25">
      <c r="A56" s="166" t="s">
        <v>134</v>
      </c>
      <c r="B56" s="167"/>
      <c r="C56" s="167"/>
      <c r="D56" s="168"/>
      <c r="E56" s="77">
        <v>43647</v>
      </c>
      <c r="F56" s="27" t="s">
        <v>135</v>
      </c>
      <c r="G56" s="61">
        <v>25.12</v>
      </c>
      <c r="H56" s="15" t="s">
        <v>96</v>
      </c>
      <c r="K56" s="3"/>
      <c r="L56" s="62"/>
    </row>
    <row r="57" spans="1:26" ht="15" customHeight="1" x14ac:dyDescent="0.25">
      <c r="A57" s="166" t="s">
        <v>136</v>
      </c>
      <c r="B57" s="167"/>
      <c r="C57" s="167"/>
      <c r="D57" s="168"/>
      <c r="E57" s="77">
        <v>43739</v>
      </c>
      <c r="F57" s="27">
        <v>1</v>
      </c>
      <c r="G57" s="61">
        <v>17.100000000000001</v>
      </c>
      <c r="H57" s="6" t="s">
        <v>137</v>
      </c>
    </row>
    <row r="58" spans="1:26" s="3" customFormat="1" x14ac:dyDescent="0.25">
      <c r="A58" s="169" t="s">
        <v>7</v>
      </c>
      <c r="B58" s="170"/>
      <c r="C58" s="170"/>
      <c r="D58" s="171"/>
      <c r="E58" s="36"/>
      <c r="F58" s="37"/>
      <c r="G58" s="38">
        <f>SUM(G56:G57)</f>
        <v>42.22</v>
      </c>
      <c r="H58" s="120"/>
    </row>
    <row r="59" spans="1:26" s="3" customFormat="1" x14ac:dyDescent="0.25">
      <c r="A59" s="56"/>
      <c r="B59" s="57"/>
      <c r="C59" s="57"/>
      <c r="D59" s="57"/>
      <c r="E59" s="58"/>
      <c r="F59" s="59"/>
      <c r="G59" s="60"/>
      <c r="H59" s="79"/>
    </row>
    <row r="60" spans="1:26" x14ac:dyDescent="0.25">
      <c r="A60" s="18" t="s">
        <v>42</v>
      </c>
      <c r="D60" s="19"/>
      <c r="E60" s="19"/>
      <c r="F60" s="19"/>
      <c r="G60" s="19"/>
    </row>
    <row r="61" spans="1:26" x14ac:dyDescent="0.25">
      <c r="A61" s="18" t="s">
        <v>43</v>
      </c>
      <c r="D61" s="19"/>
      <c r="E61" s="19"/>
      <c r="F61" s="19"/>
      <c r="G61" s="19"/>
    </row>
    <row r="62" spans="1:26" ht="23.25" customHeight="1" x14ac:dyDescent="0.25">
      <c r="A62" s="147" t="s">
        <v>55</v>
      </c>
      <c r="B62" s="148"/>
      <c r="C62" s="148"/>
      <c r="D62" s="148"/>
      <c r="E62" s="135"/>
      <c r="F62" s="29" t="s">
        <v>53</v>
      </c>
      <c r="G62" s="28" t="s">
        <v>54</v>
      </c>
    </row>
    <row r="63" spans="1:26" x14ac:dyDescent="0.25">
      <c r="A63" s="147" t="s">
        <v>71</v>
      </c>
      <c r="B63" s="148"/>
      <c r="C63" s="148"/>
      <c r="D63" s="148"/>
      <c r="E63" s="135"/>
      <c r="F63" s="27">
        <v>0</v>
      </c>
      <c r="G63" s="27">
        <v>0</v>
      </c>
    </row>
    <row r="64" spans="1:26" x14ac:dyDescent="0.25">
      <c r="A64" s="19"/>
      <c r="D64" s="19"/>
      <c r="E64" s="19"/>
      <c r="F64" s="19"/>
      <c r="G64" s="19"/>
    </row>
    <row r="65" spans="1:7" ht="14.25" customHeight="1" x14ac:dyDescent="0.25">
      <c r="A65" s="18"/>
      <c r="B65" s="34"/>
      <c r="C65" s="35"/>
      <c r="D65" s="18"/>
      <c r="E65" s="18"/>
      <c r="F65" s="18"/>
      <c r="G65" s="18"/>
    </row>
    <row r="66" spans="1:7" x14ac:dyDescent="0.25">
      <c r="A66" s="19"/>
      <c r="D66" s="19"/>
      <c r="E66" s="19"/>
      <c r="F66" s="19"/>
      <c r="G66" s="19"/>
    </row>
    <row r="67" spans="1:7" x14ac:dyDescent="0.25">
      <c r="A67" s="18" t="s">
        <v>42</v>
      </c>
      <c r="E67" s="30"/>
      <c r="F67" s="51"/>
      <c r="G67" s="30"/>
    </row>
    <row r="68" spans="1:7" ht="14.25" customHeight="1" x14ac:dyDescent="0.25">
      <c r="A68" s="18" t="s">
        <v>142</v>
      </c>
      <c r="B68" s="52"/>
      <c r="C68" s="53"/>
      <c r="D68" s="18"/>
      <c r="E68" s="30"/>
      <c r="F68" s="51"/>
      <c r="G68" s="30"/>
    </row>
    <row r="69" spans="1:7" ht="47.45" customHeight="1" x14ac:dyDescent="0.25">
      <c r="A69" s="164" t="s">
        <v>138</v>
      </c>
      <c r="B69" s="165"/>
      <c r="C69" s="165"/>
      <c r="D69" s="165"/>
      <c r="E69" s="165"/>
      <c r="F69" s="165"/>
      <c r="G69" s="165"/>
    </row>
    <row r="72" spans="1:7" x14ac:dyDescent="0.25">
      <c r="A72" s="3" t="s">
        <v>72</v>
      </c>
      <c r="B72" s="34"/>
      <c r="C72" s="35"/>
      <c r="D72" s="3"/>
      <c r="E72" s="3" t="s">
        <v>139</v>
      </c>
      <c r="F72" s="3"/>
    </row>
    <row r="73" spans="1:7" x14ac:dyDescent="0.25">
      <c r="A73" s="3" t="s">
        <v>73</v>
      </c>
      <c r="B73" s="34"/>
      <c r="C73" s="35"/>
      <c r="D73" s="3"/>
      <c r="E73" s="3"/>
      <c r="F73" s="3"/>
    </row>
    <row r="74" spans="1:7" x14ac:dyDescent="0.25">
      <c r="A74" s="3" t="s">
        <v>74</v>
      </c>
      <c r="B74" s="34"/>
      <c r="C74" s="35"/>
      <c r="D74" s="3"/>
      <c r="E74" s="3"/>
      <c r="F74" s="3"/>
    </row>
    <row r="75" spans="1:7" ht="27.75" customHeight="1" x14ac:dyDescent="0.25"/>
    <row r="76" spans="1:7" x14ac:dyDescent="0.25">
      <c r="A76" s="19" t="s">
        <v>140</v>
      </c>
      <c r="B76" s="54"/>
    </row>
    <row r="77" spans="1:7" x14ac:dyDescent="0.25">
      <c r="A77" s="19" t="s">
        <v>75</v>
      </c>
      <c r="B77" s="54"/>
      <c r="C77" s="33" t="s">
        <v>24</v>
      </c>
    </row>
    <row r="78" spans="1:7" x14ac:dyDescent="0.25">
      <c r="A78" s="19" t="s">
        <v>76</v>
      </c>
      <c r="B78" s="54"/>
      <c r="C78" s="33" t="s">
        <v>77</v>
      </c>
    </row>
    <row r="79" spans="1:7" x14ac:dyDescent="0.25">
      <c r="A79" s="19" t="s">
        <v>78</v>
      </c>
      <c r="B79" s="54"/>
      <c r="C79" s="33" t="s">
        <v>141</v>
      </c>
    </row>
  </sheetData>
  <mergeCells count="40">
    <mergeCell ref="A3:B3"/>
    <mergeCell ref="A4:B4"/>
    <mergeCell ref="A7:H7"/>
    <mergeCell ref="A49:B49"/>
    <mergeCell ref="A8:B8"/>
    <mergeCell ref="A9:B9"/>
    <mergeCell ref="A11:B11"/>
    <mergeCell ref="A12:H12"/>
    <mergeCell ref="A13:B13"/>
    <mergeCell ref="A26:B26"/>
    <mergeCell ref="A38:B38"/>
    <mergeCell ref="A39:B39"/>
    <mergeCell ref="A24:B24"/>
    <mergeCell ref="A15:B15"/>
    <mergeCell ref="A16:B16"/>
    <mergeCell ref="A18:B18"/>
    <mergeCell ref="A33:B33"/>
    <mergeCell ref="A34:B34"/>
    <mergeCell ref="A69:G69"/>
    <mergeCell ref="A63:E63"/>
    <mergeCell ref="A56:D56"/>
    <mergeCell ref="A57:D57"/>
    <mergeCell ref="A58:D58"/>
    <mergeCell ref="A62:E62"/>
    <mergeCell ref="A5:B5"/>
    <mergeCell ref="A6:B6"/>
    <mergeCell ref="A19:B19"/>
    <mergeCell ref="A21:B21"/>
    <mergeCell ref="A55:D55"/>
    <mergeCell ref="A28:B28"/>
    <mergeCell ref="A47:B47"/>
    <mergeCell ref="A48:B48"/>
    <mergeCell ref="A50:B50"/>
    <mergeCell ref="A51:B51"/>
    <mergeCell ref="A37:B37"/>
    <mergeCell ref="A42:B42"/>
    <mergeCell ref="A46:B46"/>
    <mergeCell ref="A52:H52"/>
    <mergeCell ref="A30:B30"/>
    <mergeCell ref="A32:B32"/>
  </mergeCells>
  <pageMargins left="0.7" right="0.7" top="0.75" bottom="0.75" header="0.3" footer="0.3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2020-03-15T01:20:07Z</cp:lastPrinted>
  <dcterms:created xsi:type="dcterms:W3CDTF">2013-02-18T04:38:06Z</dcterms:created>
  <dcterms:modified xsi:type="dcterms:W3CDTF">2020-03-19T05:41:48Z</dcterms:modified>
</cp:coreProperties>
</file>