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41" i="8" l="1"/>
  <c r="G41" i="8"/>
  <c r="G39" i="8"/>
  <c r="G58" i="8"/>
  <c r="G61" i="8"/>
  <c r="E30" i="8"/>
  <c r="F30" i="8"/>
  <c r="H30" i="8"/>
  <c r="F28" i="8"/>
  <c r="F27" i="8"/>
  <c r="E28" i="8"/>
  <c r="E27" i="8"/>
  <c r="H27" i="8"/>
  <c r="F40" i="8"/>
  <c r="E41" i="8"/>
  <c r="E40" i="8"/>
  <c r="H40" i="8"/>
  <c r="G42" i="8"/>
  <c r="H42" i="8"/>
  <c r="H50" i="8"/>
  <c r="F9" i="8"/>
  <c r="E9" i="8"/>
  <c r="H9" i="8"/>
  <c r="G28" i="8"/>
  <c r="H28" i="8"/>
  <c r="H37" i="8"/>
  <c r="H41" i="8"/>
  <c r="G44" i="8"/>
  <c r="H44" i="8"/>
  <c r="H51" i="8"/>
  <c r="H49" i="8"/>
  <c r="G26" i="8"/>
  <c r="G9" i="8"/>
  <c r="G35" i="8"/>
  <c r="F35" i="8"/>
  <c r="E35" i="8"/>
  <c r="H34" i="8"/>
  <c r="H33" i="8"/>
  <c r="H32" i="8"/>
  <c r="H39" i="8"/>
  <c r="H45" i="8"/>
  <c r="H43" i="8"/>
  <c r="G46" i="8"/>
  <c r="G47" i="8"/>
  <c r="F46" i="8"/>
  <c r="F47" i="8"/>
  <c r="E46" i="8"/>
  <c r="E47" i="8"/>
  <c r="H48" i="8"/>
  <c r="F24" i="8"/>
  <c r="E24" i="8"/>
  <c r="D24" i="8"/>
  <c r="H24" i="8"/>
  <c r="F23" i="8"/>
  <c r="E23" i="8"/>
  <c r="D23" i="8"/>
  <c r="H23" i="8"/>
  <c r="G22" i="8"/>
  <c r="G24" i="8"/>
  <c r="G23" i="8"/>
  <c r="G19" i="8"/>
  <c r="G16" i="8"/>
  <c r="G18" i="8"/>
  <c r="G17" i="8"/>
  <c r="G13" i="8"/>
  <c r="G15" i="8"/>
  <c r="G14" i="8"/>
  <c r="G11" i="8"/>
  <c r="G10" i="8"/>
  <c r="C24" i="8"/>
  <c r="C23" i="8"/>
  <c r="C21" i="8"/>
  <c r="C20" i="8"/>
  <c r="C18" i="8"/>
  <c r="C17" i="8"/>
  <c r="G21" i="8"/>
  <c r="C28" i="8"/>
  <c r="C27" i="8"/>
  <c r="H22" i="8"/>
  <c r="F21" i="8"/>
  <c r="F20" i="8"/>
  <c r="E21" i="8"/>
  <c r="D21" i="8"/>
  <c r="E20" i="8"/>
  <c r="H19" i="8"/>
  <c r="F18" i="8"/>
  <c r="F17" i="8"/>
  <c r="E18" i="8"/>
  <c r="E17" i="8"/>
  <c r="D18" i="8"/>
  <c r="D17" i="8"/>
  <c r="H16" i="8"/>
  <c r="F15" i="8"/>
  <c r="F14" i="8"/>
  <c r="E15" i="8"/>
  <c r="E14" i="8"/>
  <c r="D15" i="8"/>
  <c r="H13" i="8"/>
  <c r="F11" i="8"/>
  <c r="F10" i="8"/>
  <c r="E11" i="8"/>
  <c r="E10" i="8"/>
  <c r="D11" i="8"/>
  <c r="C15" i="8"/>
  <c r="C14" i="8"/>
  <c r="C11" i="8"/>
  <c r="C10" i="8"/>
  <c r="G20" i="8"/>
  <c r="H17" i="8"/>
  <c r="H18" i="8"/>
  <c r="H11" i="8"/>
  <c r="H15" i="8"/>
  <c r="H21" i="8"/>
  <c r="D20" i="8"/>
  <c r="H20" i="8"/>
  <c r="D14" i="8"/>
  <c r="H14" i="8"/>
  <c r="D10" i="8"/>
  <c r="H10" i="8"/>
  <c r="H26" i="8"/>
</calcChain>
</file>

<file path=xl/comments1.xml><?xml version="1.0" encoding="utf-8"?>
<comments xmlns="http://schemas.openxmlformats.org/spreadsheetml/2006/main">
  <authors>
    <author>BuhFN</author>
    <author>ЭкОтдел</author>
  </authors>
  <commentList>
    <comment ref="D39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м-н Орион свет Жатько
АКО Холдинг
Адамовская
Румас трейдинг</t>
        </r>
      </text>
    </comment>
    <comment ref="D42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Мебельный альянс, по 01.апрель 14г. Дог расторгнут</t>
        </r>
      </text>
    </comment>
    <comment ref="F42" authorId="1" shapeId="0">
      <text>
        <r>
          <rPr>
            <b/>
            <sz val="9"/>
            <color indexed="81"/>
            <rFont val="Tahoma"/>
            <charset val="1"/>
          </rPr>
          <t>ЭкОтдел:</t>
        </r>
        <r>
          <rPr>
            <sz val="9"/>
            <color indexed="81"/>
            <rFont val="Tahoma"/>
            <charset val="1"/>
          </rPr>
          <t xml:space="preserve">
взыскано по суду с ИП Лаврова </t>
        </r>
      </text>
    </comment>
  </commentList>
</comments>
</file>

<file path=xl/sharedStrings.xml><?xml version="1.0" encoding="utf-8"?>
<sst xmlns="http://schemas.openxmlformats.org/spreadsheetml/2006/main" count="179" uniqueCount="148">
  <si>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</si>
  <si>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</si>
  <si>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</si>
  <si>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</si>
  <si>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</si>
  <si>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</si>
  <si>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</si>
  <si>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</si>
  <si>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</si>
  <si>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</si>
  <si>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</si>
  <si>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</si>
  <si>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</si>
  <si>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</si>
  <si>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</si>
  <si>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</si>
  <si>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</si>
  <si>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</si>
  <si>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</si>
  <si>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</si>
  <si>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</si>
  <si>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</si>
  <si>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</si>
  <si>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</si>
  <si>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</si>
  <si>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</si>
  <si>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</si>
  <si>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</si>
  <si>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</si>
  <si>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</si>
  <si>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</si>
  <si>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</si>
  <si>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</si>
  <si>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</si>
  <si>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</si>
  <si>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</si>
  <si>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</si>
  <si>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</si>
  <si>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</si>
  <si>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</si>
  <si>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</si>
  <si>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</si>
  <si>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</si>
  <si>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</si>
  <si>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</si>
  <si>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</si>
  <si>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</si>
  <si>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</si>
  <si>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</si>
  <si>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</si>
  <si>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</si>
  <si>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</si>
  <si>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</si>
  <si>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</si>
  <si>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</si>
  <si>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</si>
  <si>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</si>
  <si>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</si>
  <si>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</si>
  <si>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</si>
  <si>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</si>
  <si>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</si>
  <si>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</si>
  <si>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</si>
  <si>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</si>
  <si>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</si>
  <si>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</si>
  <si>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</si>
  <si>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</si>
  <si>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</si>
  <si>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</si>
  <si>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</si>
  <si>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</si>
  <si>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uklr2006@mail.ru</t>
  </si>
  <si>
    <t>5. Текущий ремонт коммуникаций, проходящих через нежилые помещения</t>
  </si>
  <si>
    <t>6. Рекламные конструкции на общедомовом имуществе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</si>
  <si>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</si>
  <si>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</si>
  <si>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</si>
  <si>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</si>
  <si>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</si>
  <si>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</si>
  <si>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</si>
  <si>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</si>
  <si>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</si>
  <si>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</si>
  <si>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</si>
  <si>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</si>
  <si>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</si>
  <si>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</si>
  <si>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</si>
  <si>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</si>
  <si>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</si>
  <si>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</si>
  <si>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</si>
  <si>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</si>
  <si>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</si>
  <si>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</si>
  <si>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</si>
  <si>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</si>
  <si>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</si>
  <si>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</si>
  <si>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</si>
  <si>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209 по ул. Светланская</t>
  </si>
  <si>
    <t>ООО " Чистый двор"</t>
  </si>
  <si>
    <t>ООО "Эра"</t>
  </si>
  <si>
    <t>ул. Тунгусская, 8</t>
  </si>
  <si>
    <t>2-265-897</t>
  </si>
  <si>
    <t>01.05.2008г.</t>
  </si>
  <si>
    <t>1.4 Вывоз и утилизация ТБО</t>
  </si>
  <si>
    <t>3.По решению собрания (установка узла учета т/энергии)</t>
  </si>
  <si>
    <t>7. Обслуживание теплосчетчиков</t>
  </si>
  <si>
    <t>Количество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</si>
  <si>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</si>
  <si>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</si>
  <si>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</si>
  <si>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</si>
  <si>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</si>
  <si>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</si>
  <si>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 xml:space="preserve"> </t>
  </si>
  <si>
    <t>исполн-ль</t>
  </si>
  <si>
    <t>ВСЕГО ПО ДОМУ:</t>
  </si>
  <si>
    <t>ВСЕГО С УЧЕТОМ ОСТАТКОВ:</t>
  </si>
  <si>
    <t>ООО " Восток Мегаполис"</t>
  </si>
  <si>
    <t>397,30 м2</t>
  </si>
  <si>
    <t>643,0 кв.м</t>
  </si>
  <si>
    <t xml:space="preserve">в том числе: </t>
  </si>
  <si>
    <t>ХВС на содержание ОИ МКД</t>
  </si>
  <si>
    <t>эл.энергия на содержание ОИ МКД</t>
  </si>
  <si>
    <t>отведение сточных вод</t>
  </si>
  <si>
    <t>3.Коммунальные услуги, всего:</t>
  </si>
  <si>
    <t>сумма, т.р.</t>
  </si>
  <si>
    <t>1 компл</t>
  </si>
  <si>
    <t xml:space="preserve">Отчет ООО "Управляющая компания Ленинского района" за 2018 г. 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</si>
  <si>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</si>
  <si>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</si>
  <si>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</si>
  <si>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 г.</t>
  </si>
  <si>
    <t>3. Перечень работ, выполненных по статье " текущий ремонт"  в 2018 году.</t>
  </si>
  <si>
    <t>аварийный ремонт водостока</t>
  </si>
  <si>
    <t>7 п.м</t>
  </si>
  <si>
    <t>Вертикаль</t>
  </si>
  <si>
    <t>очистка кровли от наледи и снега</t>
  </si>
  <si>
    <t>итого по ст. текущий ремонт</t>
  </si>
  <si>
    <t>аварийный ремонт ХВС в магазине " ОрионСвет"</t>
  </si>
  <si>
    <t>План по статье "текущий ремонт" на 2019 год</t>
  </si>
  <si>
    <t>Предложение Управляющей компании: ремонт системы центрального отопления.</t>
  </si>
  <si>
    <t xml:space="preserve">исх. №    594/02 от 21 02.2019 г.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</si>
</sst>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9" fillId="0" borderId="6" xfId="0" applyFont="1" applyBorder="1" applyAlignment="1"/>
    <xf numFmtId="0" fontId="6" fillId="0" borderId="0" xfId="0" applyFont="1" applyAlignment="1">
      <alignment horizontal="center"/>
    </xf>
    <xf numFmtId="0" fontId="9" fillId="0" borderId="2" xfId="0" applyFont="1" applyBorder="1" applyAlignment="1"/>
    <xf numFmtId="164" fontId="0" fillId="0" borderId="0" xfId="0" applyNumberForma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/>
    </xf>
    <xf numFmtId="164" fontId="4" fillId="0" borderId="0" xfId="0" applyNumberFormat="1" applyFont="1"/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2" fontId="9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4" xfId="0" applyFont="1" applyBorder="1" applyAlignment="1"/>
    <xf numFmtId="0" fontId="3" fillId="0" borderId="8" xfId="0" applyFont="1" applyBorder="1" applyAlignment="1"/>
    <xf numFmtId="0" fontId="0" fillId="0" borderId="0" xfId="0" applyAlignment="1"/>
    <xf numFmtId="0" fontId="9" fillId="0" borderId="1" xfId="0" applyFont="1" applyBorder="1"/>
    <xf numFmtId="0" fontId="3" fillId="0" borderId="1" xfId="0" applyFont="1" applyBorder="1" applyAlignment="1">
      <alignment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2" fontId="0" fillId="2" borderId="0" xfId="0" applyNumberFormat="1" applyFill="1" applyBorder="1"/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/>
    <xf numFmtId="17" fontId="6" fillId="0" borderId="1" xfId="0" applyNumberFormat="1" applyFont="1" applyBorder="1" applyAlignment="1">
      <alignment horizontal="center"/>
    </xf>
    <xf numFmtId="0" fontId="13" fillId="0" borderId="0" xfId="0" applyFont="1"/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2" xfId="0" applyFont="1" applyFill="1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9" fillId="2" borderId="6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0" borderId="6" xfId="0" applyFont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1" t="s">
        <v>119</v>
      </c>
      <c r="B1" s="132" t="s">
        <v>133</v>
      </c>
      <c r="C1" s="132"/>
      <c r="D1" s="132"/>
    </row>
    <row r="2" spans="1:4" ht="15" customHeight="1" x14ac:dyDescent="0.25">
      <c r="A2" s="1" t="s">
        <v>48</v>
      </c>
      <c r="C2" s="3"/>
    </row>
    <row r="3" spans="1:4" ht="15.75" x14ac:dyDescent="0.25">
      <c r="B3" s="3" t="s">
        <v>10</v>
      </c>
      <c r="C3" s="21" t="s">
        <v>103</v>
      </c>
    </row>
    <row r="4" spans="1:4" ht="14.25" customHeight="1" x14ac:dyDescent="0.25">
      <c r="A4" s="124" t="s">
        <v>147</v>
      </c>
      <c r="C4" s="3"/>
    </row>
    <row r="5" spans="1:4" ht="15" customHeight="1" x14ac:dyDescent="0.25">
      <c r="A5" s="3" t="s">
        <v>8</v>
      </c>
      <c r="C5" s="3"/>
    </row>
    <row r="6" spans="1:4" s="20" customFormat="1" ht="12.75" customHeight="1" x14ac:dyDescent="0.25">
      <c r="A6" s="3" t="s">
        <v>49</v>
      </c>
      <c r="C6" s="19"/>
    </row>
    <row r="7" spans="1:4" s="20" customFormat="1" ht="12.75" customHeight="1" x14ac:dyDescent="0.25">
      <c r="A7" s="4"/>
      <c r="B7"/>
      <c r="C7"/>
      <c r="D7"/>
    </row>
    <row r="8" spans="1:4" s="2" customFormat="1" ht="15" customHeight="1" x14ac:dyDescent="0.25">
      <c r="A8" s="11" t="s">
        <v>0</v>
      </c>
      <c r="B8" s="12" t="s">
        <v>9</v>
      </c>
      <c r="C8" s="24" t="s">
        <v>46</v>
      </c>
      <c r="D8" s="8"/>
    </row>
    <row r="9" spans="1:4" s="2" customFormat="1" ht="12" customHeight="1" x14ac:dyDescent="0.25">
      <c r="A9" s="11" t="s">
        <v>1</v>
      </c>
      <c r="B9" s="12" t="s">
        <v>11</v>
      </c>
      <c r="C9" s="138" t="s">
        <v>12</v>
      </c>
      <c r="D9" s="139"/>
    </row>
    <row r="10" spans="1:4" s="2" customFormat="1" ht="24" customHeight="1" x14ac:dyDescent="0.25">
      <c r="A10" s="11" t="s">
        <v>2</v>
      </c>
      <c r="B10" s="13" t="s">
        <v>13</v>
      </c>
      <c r="C10" s="130" t="s">
        <v>87</v>
      </c>
      <c r="D10" s="137"/>
    </row>
    <row r="11" spans="1:4" s="2" customFormat="1" ht="15" customHeight="1" x14ac:dyDescent="0.25">
      <c r="A11" s="11" t="s">
        <v>3</v>
      </c>
      <c r="B11" s="12" t="s">
        <v>14</v>
      </c>
      <c r="C11" s="138" t="s">
        <v>15</v>
      </c>
      <c r="D11" s="139"/>
    </row>
    <row r="12" spans="1:4" s="2" customFormat="1" ht="16.5" customHeight="1" x14ac:dyDescent="0.25">
      <c r="A12" s="125">
        <v>5</v>
      </c>
      <c r="B12" s="125" t="s">
        <v>88</v>
      </c>
      <c r="C12" s="51" t="s">
        <v>89</v>
      </c>
      <c r="D12" s="52" t="s">
        <v>90</v>
      </c>
    </row>
    <row r="13" spans="1:4" s="2" customFormat="1" ht="14.25" customHeight="1" x14ac:dyDescent="0.25">
      <c r="A13" s="125"/>
      <c r="B13" s="125"/>
      <c r="C13" s="51" t="s">
        <v>91</v>
      </c>
      <c r="D13" s="52" t="s">
        <v>92</v>
      </c>
    </row>
    <row r="14" spans="1:4" s="2" customFormat="1" x14ac:dyDescent="0.25">
      <c r="A14" s="125"/>
      <c r="B14" s="125"/>
      <c r="C14" s="51" t="s">
        <v>93</v>
      </c>
      <c r="D14" s="52" t="s">
        <v>94</v>
      </c>
    </row>
    <row r="15" spans="1:4" s="2" customFormat="1" ht="16.5" customHeight="1" x14ac:dyDescent="0.25">
      <c r="A15" s="125"/>
      <c r="B15" s="125"/>
      <c r="C15" s="51" t="s">
        <v>95</v>
      </c>
      <c r="D15" s="52" t="s">
        <v>96</v>
      </c>
    </row>
    <row r="16" spans="1:4" s="2" customFormat="1" ht="16.5" customHeight="1" x14ac:dyDescent="0.25">
      <c r="A16" s="125"/>
      <c r="B16" s="125"/>
      <c r="C16" s="51" t="s">
        <v>97</v>
      </c>
      <c r="D16" s="52" t="s">
        <v>98</v>
      </c>
    </row>
    <row r="17" spans="1:4" s="4" customFormat="1" ht="15.75" customHeight="1" x14ac:dyDescent="0.25">
      <c r="A17" s="125"/>
      <c r="B17" s="125"/>
      <c r="C17" s="51" t="s">
        <v>99</v>
      </c>
      <c r="D17" s="52" t="s">
        <v>100</v>
      </c>
    </row>
    <row r="18" spans="1:4" s="4" customFormat="1" ht="15.75" customHeight="1" x14ac:dyDescent="0.25">
      <c r="A18" s="125"/>
      <c r="B18" s="125"/>
      <c r="C18" s="53" t="s">
        <v>101</v>
      </c>
      <c r="D18" s="52" t="s">
        <v>102</v>
      </c>
    </row>
    <row r="19" spans="1:4" ht="19.5" customHeight="1" x14ac:dyDescent="0.25">
      <c r="A19" s="11" t="s">
        <v>4</v>
      </c>
      <c r="B19" s="12" t="s">
        <v>16</v>
      </c>
      <c r="C19" s="126" t="s">
        <v>73</v>
      </c>
      <c r="D19" s="127"/>
    </row>
    <row r="20" spans="1:4" s="4" customFormat="1" ht="21" customHeight="1" x14ac:dyDescent="0.25">
      <c r="A20" s="11" t="s">
        <v>5</v>
      </c>
      <c r="B20" s="12" t="s">
        <v>17</v>
      </c>
      <c r="C20" s="128" t="s">
        <v>53</v>
      </c>
      <c r="D20" s="129"/>
    </row>
    <row r="21" spans="1:4" s="4" customFormat="1" ht="15" customHeight="1" x14ac:dyDescent="0.25">
      <c r="A21" s="11" t="s">
        <v>6</v>
      </c>
      <c r="B21" s="12" t="s">
        <v>18</v>
      </c>
      <c r="C21" s="130" t="s">
        <v>19</v>
      </c>
      <c r="D21" s="131"/>
    </row>
    <row r="22" spans="1:4" ht="13.5" customHeight="1" x14ac:dyDescent="0.25">
      <c r="A22" s="22"/>
      <c r="B22" s="23"/>
      <c r="C22" s="22"/>
      <c r="D22" s="22"/>
    </row>
    <row r="23" spans="1:4" x14ac:dyDescent="0.25">
      <c r="A23" s="7" t="s">
        <v>20</v>
      </c>
      <c r="B23" s="15"/>
      <c r="C23" s="15"/>
      <c r="D23" s="15"/>
    </row>
    <row r="24" spans="1:4" ht="12.75" customHeight="1" x14ac:dyDescent="0.25">
      <c r="A24" s="14"/>
      <c r="B24" s="15"/>
      <c r="C24" s="15"/>
      <c r="D24" s="15"/>
    </row>
    <row r="25" spans="1:4" ht="23.25" x14ac:dyDescent="0.25">
      <c r="A25" s="5"/>
      <c r="B25" s="16" t="s">
        <v>21</v>
      </c>
      <c r="C25" s="6" t="s">
        <v>22</v>
      </c>
      <c r="D25" s="50" t="s">
        <v>23</v>
      </c>
    </row>
    <row r="26" spans="1:4" ht="21.75" customHeight="1" x14ac:dyDescent="0.25">
      <c r="A26" s="140" t="s">
        <v>26</v>
      </c>
      <c r="B26" s="141"/>
      <c r="C26" s="141"/>
      <c r="D26" s="142"/>
    </row>
    <row r="27" spans="1:4" ht="12" customHeight="1" x14ac:dyDescent="0.25">
      <c r="A27" s="47"/>
      <c r="B27" s="48"/>
      <c r="C27" s="48"/>
      <c r="D27" s="49"/>
    </row>
    <row r="28" spans="1:4" x14ac:dyDescent="0.25">
      <c r="A28" s="6">
        <v>1</v>
      </c>
      <c r="B28" s="5" t="s">
        <v>104</v>
      </c>
      <c r="C28" s="5" t="s">
        <v>24</v>
      </c>
      <c r="D28" s="5" t="s">
        <v>25</v>
      </c>
    </row>
    <row r="29" spans="1:4" ht="14.25" customHeight="1" x14ac:dyDescent="0.25">
      <c r="A29" s="18" t="s">
        <v>27</v>
      </c>
      <c r="B29" s="17"/>
      <c r="C29" s="17"/>
      <c r="D29" s="17"/>
    </row>
    <row r="30" spans="1:4" ht="13.5" customHeight="1" x14ac:dyDescent="0.25">
      <c r="A30" s="6">
        <v>1</v>
      </c>
      <c r="B30" s="5" t="s">
        <v>105</v>
      </c>
      <c r="C30" s="5" t="s">
        <v>106</v>
      </c>
      <c r="D30" s="9" t="s">
        <v>107</v>
      </c>
    </row>
    <row r="31" spans="1:4" x14ac:dyDescent="0.25">
      <c r="A31" s="18" t="s">
        <v>39</v>
      </c>
      <c r="B31" s="17"/>
      <c r="C31" s="17"/>
      <c r="D31" s="17"/>
    </row>
    <row r="32" spans="1:4" x14ac:dyDescent="0.25">
      <c r="A32" s="18" t="s">
        <v>40</v>
      </c>
      <c r="B32" s="17"/>
      <c r="C32" s="17"/>
      <c r="D32" s="17"/>
    </row>
    <row r="33" spans="1:4" x14ac:dyDescent="0.25">
      <c r="A33" s="6">
        <v>1</v>
      </c>
      <c r="B33" s="5" t="s">
        <v>123</v>
      </c>
      <c r="C33" s="5" t="s">
        <v>106</v>
      </c>
      <c r="D33" s="9" t="s">
        <v>28</v>
      </c>
    </row>
    <row r="34" spans="1:4" ht="15" customHeight="1" x14ac:dyDescent="0.25">
      <c r="A34" s="18" t="s">
        <v>29</v>
      </c>
      <c r="B34" s="17"/>
      <c r="C34" s="17"/>
      <c r="D34" s="17"/>
    </row>
    <row r="35" spans="1:4" x14ac:dyDescent="0.25">
      <c r="A35" s="6">
        <v>1</v>
      </c>
      <c r="B35" s="5" t="s">
        <v>30</v>
      </c>
      <c r="C35" s="5" t="s">
        <v>24</v>
      </c>
      <c r="D35" s="5" t="s">
        <v>25</v>
      </c>
    </row>
    <row r="36" spans="1:4" ht="5.25" customHeight="1" x14ac:dyDescent="0.25">
      <c r="A36" s="25"/>
      <c r="B36" s="10"/>
      <c r="C36" s="10"/>
      <c r="D36" s="10"/>
    </row>
    <row r="37" spans="1:4" x14ac:dyDescent="0.25">
      <c r="A37" s="3" t="s">
        <v>47</v>
      </c>
      <c r="B37" s="17"/>
      <c r="C37" s="17"/>
      <c r="D37" s="17"/>
    </row>
    <row r="38" spans="1:4" ht="15" customHeight="1" x14ac:dyDescent="0.25">
      <c r="A38" s="6">
        <v>1</v>
      </c>
      <c r="B38" s="5" t="s">
        <v>31</v>
      </c>
      <c r="C38" s="135">
        <v>1956</v>
      </c>
      <c r="D38" s="134"/>
    </row>
    <row r="39" spans="1:4" x14ac:dyDescent="0.25">
      <c r="A39" s="6">
        <v>2</v>
      </c>
      <c r="B39" s="5" t="s">
        <v>33</v>
      </c>
      <c r="C39" s="135">
        <v>6</v>
      </c>
      <c r="D39" s="134"/>
    </row>
    <row r="40" spans="1:4" x14ac:dyDescent="0.25">
      <c r="A40" s="6">
        <v>3</v>
      </c>
      <c r="B40" s="5" t="s">
        <v>34</v>
      </c>
      <c r="C40" s="135">
        <v>4</v>
      </c>
      <c r="D40" s="136"/>
    </row>
    <row r="41" spans="1:4" ht="15" customHeight="1" x14ac:dyDescent="0.25">
      <c r="A41" s="6">
        <v>4</v>
      </c>
      <c r="B41" s="5" t="s">
        <v>32</v>
      </c>
      <c r="C41" s="135" t="s">
        <v>76</v>
      </c>
      <c r="D41" s="136"/>
    </row>
    <row r="42" spans="1:4" x14ac:dyDescent="0.25">
      <c r="A42" s="6">
        <v>5</v>
      </c>
      <c r="B42" s="5" t="s">
        <v>35</v>
      </c>
      <c r="C42" s="135" t="s">
        <v>76</v>
      </c>
      <c r="D42" s="136"/>
    </row>
    <row r="43" spans="1:4" x14ac:dyDescent="0.25">
      <c r="A43" s="6">
        <v>6</v>
      </c>
      <c r="B43" s="5" t="s">
        <v>36</v>
      </c>
      <c r="C43" s="135">
        <v>4143</v>
      </c>
      <c r="D43" s="134"/>
    </row>
    <row r="44" spans="1:4" ht="15" customHeight="1" x14ac:dyDescent="0.25">
      <c r="A44" s="6">
        <v>7</v>
      </c>
      <c r="B44" s="5" t="s">
        <v>37</v>
      </c>
      <c r="C44" s="135" t="s">
        <v>124</v>
      </c>
      <c r="D44" s="134"/>
    </row>
    <row r="45" spans="1:4" x14ac:dyDescent="0.25">
      <c r="A45" s="6">
        <v>8</v>
      </c>
      <c r="B45" s="5" t="s">
        <v>38</v>
      </c>
      <c r="C45" s="135" t="s">
        <v>125</v>
      </c>
      <c r="D45" s="134"/>
    </row>
    <row r="46" spans="1:4" x14ac:dyDescent="0.25">
      <c r="A46" s="6">
        <v>9</v>
      </c>
      <c r="B46" s="5" t="s">
        <v>112</v>
      </c>
      <c r="C46" s="135">
        <v>147</v>
      </c>
      <c r="D46" s="137"/>
    </row>
    <row r="47" spans="1:4" x14ac:dyDescent="0.25">
      <c r="A47" s="6">
        <v>10</v>
      </c>
      <c r="B47" s="5" t="s">
        <v>72</v>
      </c>
      <c r="C47" s="133" t="s">
        <v>108</v>
      </c>
      <c r="D47" s="134"/>
    </row>
    <row r="48" spans="1:4" x14ac:dyDescent="0.25">
      <c r="A48" s="3"/>
    </row>
    <row r="49" spans="1:4" x14ac:dyDescent="0.25">
      <c r="A49" s="3"/>
    </row>
    <row r="51" spans="1:4" x14ac:dyDescent="0.25">
      <c r="A51" s="54"/>
      <c r="B51" s="54"/>
      <c r="C51" s="55"/>
      <c r="D51" s="56"/>
    </row>
    <row r="52" spans="1:4" x14ac:dyDescent="0.25">
      <c r="A52" s="54"/>
      <c r="B52" s="54"/>
      <c r="C52" s="55"/>
      <c r="D52" s="56"/>
    </row>
    <row r="53" spans="1:4" x14ac:dyDescent="0.25">
      <c r="A53" s="54"/>
      <c r="B53" s="54"/>
      <c r="C53" s="55"/>
      <c r="D53" s="56"/>
    </row>
    <row r="54" spans="1:4" x14ac:dyDescent="0.25">
      <c r="A54" s="54"/>
      <c r="B54" s="54"/>
      <c r="C54" s="55"/>
      <c r="D54" s="56"/>
    </row>
    <row r="55" spans="1:4" x14ac:dyDescent="0.25">
      <c r="A55" s="54"/>
      <c r="B55" s="54"/>
      <c r="C55" s="57"/>
      <c r="D55" s="56"/>
    </row>
    <row r="56" spans="1:4" x14ac:dyDescent="0.25">
      <c r="A56" s="54"/>
      <c r="B56" s="54"/>
      <c r="C56" s="58"/>
      <c r="D56" s="56"/>
    </row>
  </sheetData>
  <mergeCells count="20">
    <mergeCell ref="C40:D40"/>
    <mergeCell ref="C38:D38"/>
    <mergeCell ref="C39:D39"/>
    <mergeCell ref="C9:D9"/>
    <mergeCell ref="C10:D10"/>
    <mergeCell ref="C11:D11"/>
    <mergeCell ref="A26:D26"/>
    <mergeCell ref="A12:A18"/>
    <mergeCell ref="C47:D47"/>
    <mergeCell ref="C41:D41"/>
    <mergeCell ref="C42:D42"/>
    <mergeCell ref="C43:D43"/>
    <mergeCell ref="C44:D44"/>
    <mergeCell ref="C45:D45"/>
    <mergeCell ref="C46:D46"/>
    <mergeCell ref="B12:B18"/>
    <mergeCell ref="C19:D19"/>
    <mergeCell ref="C20:D20"/>
    <mergeCell ref="C21:D21"/>
    <mergeCell ref="B1:D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2"/>
  <sheetViews>
    <sheetView topLeftCell="A64" workbookViewId="0">
      <selection sqref="A1:H83"/>
    </sheetView>
  </sheetViews>
  <sheetFormatPr defaultRowHeight="15" x14ac:dyDescent="0.25"/>
  <cols>
    <col min="1" max="1" width="15.85546875" customWidth="1"/>
    <col min="2" max="2" width="13.42578125" style="27" customWidth="1"/>
    <col min="3" max="3" width="8.5703125" style="40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1.28515625" customWidth="1"/>
    <col min="12" max="12" width="11.5703125" customWidth="1"/>
  </cols>
  <sheetData>
    <row r="1" spans="1:26" x14ac:dyDescent="0.25">
      <c r="A1" s="3" t="s">
        <v>116</v>
      </c>
      <c r="B1"/>
      <c r="C1" s="31"/>
      <c r="D1" s="31"/>
      <c r="G1" s="31"/>
      <c r="H1" s="17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ht="16.5" customHeight="1" x14ac:dyDescent="0.25">
      <c r="A2" s="3" t="s">
        <v>134</v>
      </c>
      <c r="B2"/>
      <c r="C2" s="31"/>
      <c r="D2" s="31"/>
      <c r="G2" s="31"/>
      <c r="H2" s="17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 ht="56.25" customHeight="1" x14ac:dyDescent="0.25">
      <c r="A3" s="143" t="s">
        <v>59</v>
      </c>
      <c r="B3" s="144"/>
      <c r="C3" s="90" t="s">
        <v>60</v>
      </c>
      <c r="D3" s="26" t="s">
        <v>61</v>
      </c>
      <c r="E3" s="26" t="s">
        <v>62</v>
      </c>
      <c r="F3" s="26" t="s">
        <v>63</v>
      </c>
      <c r="G3" s="32" t="s">
        <v>64</v>
      </c>
      <c r="H3" s="26" t="s">
        <v>65</v>
      </c>
      <c r="I3" s="91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6" s="101" customFormat="1" ht="29.25" customHeight="1" x14ac:dyDescent="0.25">
      <c r="A4" s="145" t="s">
        <v>135</v>
      </c>
      <c r="B4" s="145"/>
      <c r="C4" s="102"/>
      <c r="D4" s="103">
        <v>-120.62</v>
      </c>
      <c r="E4" s="100"/>
      <c r="F4" s="97"/>
      <c r="G4" s="97"/>
      <c r="H4" s="104"/>
      <c r="I4" s="116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</row>
    <row r="5" spans="1:26" s="101" customFormat="1" ht="14.25" customHeight="1" x14ac:dyDescent="0.25">
      <c r="A5" s="145" t="s">
        <v>117</v>
      </c>
      <c r="B5" s="169"/>
      <c r="C5" s="102"/>
      <c r="D5" s="103"/>
      <c r="E5" s="100"/>
      <c r="F5" s="97"/>
      <c r="G5" s="97"/>
      <c r="H5" s="117"/>
      <c r="I5" s="116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</row>
    <row r="6" spans="1:26" s="101" customFormat="1" ht="13.5" customHeight="1" x14ac:dyDescent="0.25">
      <c r="A6" s="145" t="s">
        <v>118</v>
      </c>
      <c r="B6" s="169"/>
      <c r="C6" s="102"/>
      <c r="D6" s="103"/>
      <c r="E6" s="100"/>
      <c r="F6" s="97"/>
      <c r="G6" s="97"/>
      <c r="H6" s="104"/>
      <c r="I6" s="116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</row>
    <row r="7" spans="1:26" ht="15" customHeight="1" x14ac:dyDescent="0.25">
      <c r="A7" s="146" t="s">
        <v>136</v>
      </c>
      <c r="B7" s="147"/>
      <c r="C7" s="147"/>
      <c r="D7" s="147"/>
      <c r="E7" s="147"/>
      <c r="F7" s="147"/>
      <c r="G7" s="147"/>
      <c r="H7" s="148"/>
      <c r="I7" s="91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ht="56.25" customHeight="1" x14ac:dyDescent="0.25">
      <c r="A8" s="143" t="s">
        <v>59</v>
      </c>
      <c r="B8" s="144"/>
      <c r="C8" s="36" t="s">
        <v>60</v>
      </c>
      <c r="D8" s="26" t="s">
        <v>61</v>
      </c>
      <c r="E8" s="26" t="s">
        <v>62</v>
      </c>
      <c r="F8" s="26" t="s">
        <v>63</v>
      </c>
      <c r="G8" s="32" t="s">
        <v>64</v>
      </c>
      <c r="H8" s="26" t="s">
        <v>65</v>
      </c>
    </row>
    <row r="9" spans="1:26" s="3" customFormat="1" ht="17.25" customHeight="1" x14ac:dyDescent="0.25">
      <c r="A9" s="143" t="s">
        <v>66</v>
      </c>
      <c r="B9" s="144"/>
      <c r="C9" s="37">
        <v>15.83</v>
      </c>
      <c r="D9" s="73">
        <v>-270.3</v>
      </c>
      <c r="E9" s="73">
        <f>E13+E16+E19+E22</f>
        <v>782.96000000000015</v>
      </c>
      <c r="F9" s="73">
        <f>F13+F16+F19+F22</f>
        <v>829.29</v>
      </c>
      <c r="G9" s="73">
        <f>F9</f>
        <v>829.29</v>
      </c>
      <c r="H9" s="59">
        <f>F9-E9+D9</f>
        <v>-223.9700000000002</v>
      </c>
    </row>
    <row r="10" spans="1:26" x14ac:dyDescent="0.25">
      <c r="A10" s="33" t="s">
        <v>67</v>
      </c>
      <c r="B10" s="34"/>
      <c r="C10" s="38">
        <f>C9-C11</f>
        <v>14.247</v>
      </c>
      <c r="D10" s="43">
        <f>D9-D11</f>
        <v>-243.27</v>
      </c>
      <c r="E10" s="43">
        <f>E9-E11</f>
        <v>704.6640000000001</v>
      </c>
      <c r="F10" s="43">
        <f>F9-F11</f>
        <v>746.36099999999999</v>
      </c>
      <c r="G10" s="43">
        <f>G9-G11</f>
        <v>746.36099999999999</v>
      </c>
      <c r="H10" s="59">
        <f t="shared" ref="H10:H11" si="0">F10-E10+D10</f>
        <v>-201.57300000000012</v>
      </c>
    </row>
    <row r="11" spans="1:26" x14ac:dyDescent="0.25">
      <c r="A11" s="149" t="s">
        <v>68</v>
      </c>
      <c r="B11" s="150"/>
      <c r="C11" s="38">
        <f>C9*10%</f>
        <v>1.5830000000000002</v>
      </c>
      <c r="D11" s="43">
        <f>D9*10%</f>
        <v>-27.03</v>
      </c>
      <c r="E11" s="43">
        <f>E9*10%</f>
        <v>78.296000000000021</v>
      </c>
      <c r="F11" s="43">
        <f>F9*10%</f>
        <v>82.929000000000002</v>
      </c>
      <c r="G11" s="43">
        <f>G9*10%</f>
        <v>82.929000000000002</v>
      </c>
      <c r="H11" s="59">
        <f t="shared" si="0"/>
        <v>-22.39700000000002</v>
      </c>
    </row>
    <row r="12" spans="1:26" ht="12.75" customHeight="1" x14ac:dyDescent="0.25">
      <c r="A12" s="151" t="s">
        <v>69</v>
      </c>
      <c r="B12" s="152"/>
      <c r="C12" s="152"/>
      <c r="D12" s="152"/>
      <c r="E12" s="152"/>
      <c r="F12" s="152"/>
      <c r="G12" s="152"/>
      <c r="H12" s="153"/>
    </row>
    <row r="13" spans="1:26" x14ac:dyDescent="0.25">
      <c r="A13" s="154" t="s">
        <v>50</v>
      </c>
      <c r="B13" s="155"/>
      <c r="C13" s="37">
        <v>5.65</v>
      </c>
      <c r="D13" s="72">
        <v>-102.16</v>
      </c>
      <c r="E13" s="72">
        <v>279.98</v>
      </c>
      <c r="F13" s="72">
        <v>298.89999999999998</v>
      </c>
      <c r="G13" s="72">
        <f>F13</f>
        <v>298.89999999999998</v>
      </c>
      <c r="H13" s="43">
        <f>F13-E13+D13</f>
        <v>-83.240000000000038</v>
      </c>
      <c r="J13" s="66"/>
    </row>
    <row r="14" spans="1:26" x14ac:dyDescent="0.25">
      <c r="A14" s="33" t="s">
        <v>67</v>
      </c>
      <c r="B14" s="34"/>
      <c r="C14" s="38">
        <f>C13-C15</f>
        <v>5.085</v>
      </c>
      <c r="D14" s="43">
        <f>D13-D15</f>
        <v>-91.943999999999988</v>
      </c>
      <c r="E14" s="43">
        <f>E13-E15</f>
        <v>251.98200000000003</v>
      </c>
      <c r="F14" s="43">
        <f>F13-F15</f>
        <v>269.01</v>
      </c>
      <c r="G14" s="43">
        <f>G13-G15</f>
        <v>269.01</v>
      </c>
      <c r="H14" s="43">
        <f t="shared" ref="H14:H24" si="1">F14-E14+D14</f>
        <v>-74.916000000000025</v>
      </c>
    </row>
    <row r="15" spans="1:26" x14ac:dyDescent="0.25">
      <c r="A15" s="149" t="s">
        <v>68</v>
      </c>
      <c r="B15" s="150"/>
      <c r="C15" s="38">
        <f>C13*10%</f>
        <v>0.56500000000000006</v>
      </c>
      <c r="D15" s="43">
        <f>D13*10%</f>
        <v>-10.216000000000001</v>
      </c>
      <c r="E15" s="43">
        <f>E13*10%</f>
        <v>27.998000000000005</v>
      </c>
      <c r="F15" s="43">
        <f>F13*10%</f>
        <v>29.89</v>
      </c>
      <c r="G15" s="43">
        <f>G13*10%</f>
        <v>29.89</v>
      </c>
      <c r="H15" s="43">
        <f t="shared" si="1"/>
        <v>-8.3240000000000052</v>
      </c>
    </row>
    <row r="16" spans="1:26" ht="23.25" customHeight="1" x14ac:dyDescent="0.25">
      <c r="A16" s="154" t="s">
        <v>41</v>
      </c>
      <c r="B16" s="155"/>
      <c r="C16" s="37">
        <v>3.45</v>
      </c>
      <c r="D16" s="72">
        <v>-61.98</v>
      </c>
      <c r="E16" s="72">
        <v>170.96</v>
      </c>
      <c r="F16" s="72">
        <v>178.96</v>
      </c>
      <c r="G16" s="72">
        <f>F16</f>
        <v>178.96</v>
      </c>
      <c r="H16" s="43">
        <f t="shared" si="1"/>
        <v>-53.98</v>
      </c>
    </row>
    <row r="17" spans="1:8" x14ac:dyDescent="0.25">
      <c r="A17" s="33" t="s">
        <v>67</v>
      </c>
      <c r="B17" s="34"/>
      <c r="C17" s="38">
        <f>C16-C18</f>
        <v>3.105</v>
      </c>
      <c r="D17" s="43">
        <f>D16-D18</f>
        <v>-55.781999999999996</v>
      </c>
      <c r="E17" s="43">
        <f>E16-E18</f>
        <v>153.864</v>
      </c>
      <c r="F17" s="43">
        <f>F16-F18</f>
        <v>161.06400000000002</v>
      </c>
      <c r="G17" s="43">
        <f>G16-G18</f>
        <v>161.06400000000002</v>
      </c>
      <c r="H17" s="43">
        <f t="shared" si="1"/>
        <v>-48.581999999999979</v>
      </c>
    </row>
    <row r="18" spans="1:8" ht="15" customHeight="1" x14ac:dyDescent="0.25">
      <c r="A18" s="149" t="s">
        <v>68</v>
      </c>
      <c r="B18" s="150"/>
      <c r="C18" s="38">
        <f>C16*10%</f>
        <v>0.34500000000000003</v>
      </c>
      <c r="D18" s="43">
        <f>D16*10%</f>
        <v>-6.1980000000000004</v>
      </c>
      <c r="E18" s="43">
        <f>E16*10%</f>
        <v>17.096</v>
      </c>
      <c r="F18" s="43">
        <f>F16*10%</f>
        <v>17.896000000000001</v>
      </c>
      <c r="G18" s="43">
        <f>G16*10%</f>
        <v>17.896000000000001</v>
      </c>
      <c r="H18" s="43">
        <f t="shared" si="1"/>
        <v>-5.3979999999999997</v>
      </c>
    </row>
    <row r="19" spans="1:8" ht="14.25" customHeight="1" x14ac:dyDescent="0.25">
      <c r="A19" s="154" t="s">
        <v>51</v>
      </c>
      <c r="B19" s="155"/>
      <c r="C19" s="36">
        <v>2.37</v>
      </c>
      <c r="D19" s="72">
        <v>-42.74</v>
      </c>
      <c r="E19" s="72">
        <v>117.44</v>
      </c>
      <c r="F19" s="72">
        <v>122.93</v>
      </c>
      <c r="G19" s="72">
        <f>F19</f>
        <v>122.93</v>
      </c>
      <c r="H19" s="43">
        <f t="shared" si="1"/>
        <v>-37.249999999999993</v>
      </c>
    </row>
    <row r="20" spans="1:8" ht="13.5" customHeight="1" x14ac:dyDescent="0.25">
      <c r="A20" s="33" t="s">
        <v>67</v>
      </c>
      <c r="B20" s="34"/>
      <c r="C20" s="38">
        <f>C19-C21</f>
        <v>2.133</v>
      </c>
      <c r="D20" s="43">
        <f>D19-D21</f>
        <v>-38.466000000000001</v>
      </c>
      <c r="E20" s="43">
        <f>E19-E21</f>
        <v>105.696</v>
      </c>
      <c r="F20" s="43">
        <f>F19-F21</f>
        <v>110.637</v>
      </c>
      <c r="G20" s="43">
        <f>G19-G21</f>
        <v>110.637</v>
      </c>
      <c r="H20" s="43">
        <f t="shared" si="1"/>
        <v>-33.524999999999999</v>
      </c>
    </row>
    <row r="21" spans="1:8" ht="12.75" customHeight="1" x14ac:dyDescent="0.25">
      <c r="A21" s="149" t="s">
        <v>68</v>
      </c>
      <c r="B21" s="150"/>
      <c r="C21" s="38">
        <f>C19*10%</f>
        <v>0.23700000000000002</v>
      </c>
      <c r="D21" s="43">
        <f>D19*10%</f>
        <v>-4.274</v>
      </c>
      <c r="E21" s="43">
        <f>E19*10%</f>
        <v>11.744</v>
      </c>
      <c r="F21" s="43">
        <f>F19*10%</f>
        <v>12.293000000000001</v>
      </c>
      <c r="G21" s="43">
        <f>G19*10%</f>
        <v>12.293000000000001</v>
      </c>
      <c r="H21" s="43">
        <f t="shared" si="1"/>
        <v>-3.7249999999999988</v>
      </c>
    </row>
    <row r="22" spans="1:8" ht="14.25" customHeight="1" x14ac:dyDescent="0.25">
      <c r="A22" s="9" t="s">
        <v>109</v>
      </c>
      <c r="B22" s="35"/>
      <c r="C22" s="39">
        <v>4.3600000000000003</v>
      </c>
      <c r="D22" s="43">
        <v>-63.43</v>
      </c>
      <c r="E22" s="43">
        <v>214.58</v>
      </c>
      <c r="F22" s="43">
        <v>228.5</v>
      </c>
      <c r="G22" s="43">
        <f>F22</f>
        <v>228.5</v>
      </c>
      <c r="H22" s="43">
        <f t="shared" si="1"/>
        <v>-49.510000000000012</v>
      </c>
    </row>
    <row r="23" spans="1:8" ht="14.25" customHeight="1" x14ac:dyDescent="0.25">
      <c r="A23" s="33" t="s">
        <v>67</v>
      </c>
      <c r="B23" s="34"/>
      <c r="C23" s="38">
        <f>C22-C24</f>
        <v>3.9240000000000004</v>
      </c>
      <c r="D23" s="43">
        <f>D22-D24</f>
        <v>-57.087000000000003</v>
      </c>
      <c r="E23" s="43">
        <f>E22-E24</f>
        <v>193.12200000000001</v>
      </c>
      <c r="F23" s="43">
        <f>F22-F24</f>
        <v>205.65</v>
      </c>
      <c r="G23" s="43">
        <f>G22-G24</f>
        <v>205.65</v>
      </c>
      <c r="H23" s="43">
        <f t="shared" si="1"/>
        <v>-44.559000000000012</v>
      </c>
    </row>
    <row r="24" spans="1:8" x14ac:dyDescent="0.25">
      <c r="A24" s="149" t="s">
        <v>68</v>
      </c>
      <c r="B24" s="150"/>
      <c r="C24" s="38">
        <f>C22*10%</f>
        <v>0.43600000000000005</v>
      </c>
      <c r="D24" s="43">
        <f>D22*10%</f>
        <v>-6.343</v>
      </c>
      <c r="E24" s="43">
        <f>E22*10%</f>
        <v>21.458000000000002</v>
      </c>
      <c r="F24" s="43">
        <f>F22*10%</f>
        <v>22.85</v>
      </c>
      <c r="G24" s="43">
        <f>G22*10%</f>
        <v>22.85</v>
      </c>
      <c r="H24" s="43">
        <f t="shared" si="1"/>
        <v>-4.9510000000000005</v>
      </c>
    </row>
    <row r="25" spans="1:8" s="101" customFormat="1" ht="5.25" customHeight="1" x14ac:dyDescent="0.25">
      <c r="A25" s="110"/>
      <c r="B25" s="111"/>
      <c r="C25" s="112"/>
      <c r="D25" s="113"/>
      <c r="E25" s="112"/>
      <c r="F25" s="112"/>
      <c r="G25" s="114"/>
      <c r="H25" s="115"/>
    </row>
    <row r="26" spans="1:8" s="3" customFormat="1" ht="14.25" customHeight="1" x14ac:dyDescent="0.25">
      <c r="A26" s="143" t="s">
        <v>42</v>
      </c>
      <c r="B26" s="144"/>
      <c r="C26" s="39">
        <v>5.29</v>
      </c>
      <c r="D26" s="59">
        <v>161.77000000000001</v>
      </c>
      <c r="E26" s="59">
        <v>262.14</v>
      </c>
      <c r="F26" s="59">
        <v>274.39</v>
      </c>
      <c r="G26" s="76">
        <f>G27+G28</f>
        <v>63.939</v>
      </c>
      <c r="H26" s="59">
        <f>F26-E26-G26+D26+F26</f>
        <v>384.471</v>
      </c>
    </row>
    <row r="27" spans="1:8" ht="15.75" customHeight="1" x14ac:dyDescent="0.25">
      <c r="A27" s="33" t="s">
        <v>70</v>
      </c>
      <c r="B27" s="34"/>
      <c r="C27" s="38">
        <f>C26-C28</f>
        <v>4.7610000000000001</v>
      </c>
      <c r="D27" s="43">
        <v>165.81</v>
      </c>
      <c r="E27" s="43">
        <f>E26-E28</f>
        <v>235.92599999999999</v>
      </c>
      <c r="F27" s="43">
        <f>F26-F28</f>
        <v>246.95099999999999</v>
      </c>
      <c r="G27" s="75">
        <v>36.5</v>
      </c>
      <c r="H27" s="59">
        <f t="shared" ref="H27:H28" si="2">F27-E27-G27+D27+F27</f>
        <v>387.286</v>
      </c>
    </row>
    <row r="28" spans="1:8" ht="16.5" customHeight="1" x14ac:dyDescent="0.25">
      <c r="A28" s="149" t="s">
        <v>68</v>
      </c>
      <c r="B28" s="150"/>
      <c r="C28" s="38">
        <f>C26*10%</f>
        <v>0.52900000000000003</v>
      </c>
      <c r="D28" s="43">
        <v>-4.04</v>
      </c>
      <c r="E28" s="43">
        <f>E26*10%</f>
        <v>26.213999999999999</v>
      </c>
      <c r="F28" s="43">
        <f>F26*10%</f>
        <v>27.439</v>
      </c>
      <c r="G28" s="43">
        <f>F28</f>
        <v>27.439</v>
      </c>
      <c r="H28" s="59">
        <f t="shared" si="2"/>
        <v>-2.8149999999999977</v>
      </c>
    </row>
    <row r="29" spans="1:8" ht="8.25" customHeight="1" x14ac:dyDescent="0.25">
      <c r="A29" s="118"/>
      <c r="B29" s="119"/>
      <c r="C29" s="38"/>
      <c r="D29" s="43"/>
      <c r="E29" s="43"/>
      <c r="F29" s="43"/>
      <c r="G29" s="121"/>
      <c r="H29" s="59"/>
    </row>
    <row r="30" spans="1:8" ht="16.5" customHeight="1" x14ac:dyDescent="0.25">
      <c r="A30" s="143" t="s">
        <v>130</v>
      </c>
      <c r="B30" s="144"/>
      <c r="C30" s="39"/>
      <c r="D30" s="59">
        <v>-2.95</v>
      </c>
      <c r="E30" s="59">
        <f>E32+E33+E34</f>
        <v>27.33</v>
      </c>
      <c r="F30" s="59">
        <f>F32+F33+F34</f>
        <v>27.65</v>
      </c>
      <c r="G30" s="76">
        <v>27.65</v>
      </c>
      <c r="H30" s="59">
        <f>F30-E30-G30+D30+F30</f>
        <v>-2.629999999999999</v>
      </c>
    </row>
    <row r="31" spans="1:8" ht="16.5" customHeight="1" x14ac:dyDescent="0.25">
      <c r="A31" s="122" t="s">
        <v>126</v>
      </c>
      <c r="B31" s="120"/>
      <c r="C31" s="38"/>
      <c r="D31" s="43"/>
      <c r="E31" s="43"/>
      <c r="F31" s="43"/>
      <c r="G31" s="121"/>
      <c r="H31" s="59"/>
    </row>
    <row r="32" spans="1:8" ht="16.5" customHeight="1" x14ac:dyDescent="0.25">
      <c r="A32" s="160" t="s">
        <v>127</v>
      </c>
      <c r="B32" s="153"/>
      <c r="C32" s="38"/>
      <c r="D32" s="43">
        <v>-0.04</v>
      </c>
      <c r="E32" s="43">
        <v>5.81</v>
      </c>
      <c r="F32" s="43">
        <v>5.72</v>
      </c>
      <c r="G32" s="43">
        <v>5.72</v>
      </c>
      <c r="H32" s="43">
        <f t="shared" ref="H32:H34" si="3">F32-E32</f>
        <v>-8.9999999999999858E-2</v>
      </c>
    </row>
    <row r="33" spans="1:10" ht="16.5" customHeight="1" x14ac:dyDescent="0.25">
      <c r="A33" s="160" t="s">
        <v>128</v>
      </c>
      <c r="B33" s="153"/>
      <c r="C33" s="38"/>
      <c r="D33" s="43">
        <v>-2.93</v>
      </c>
      <c r="E33" s="43">
        <v>18.739999999999998</v>
      </c>
      <c r="F33" s="43">
        <v>19.22</v>
      </c>
      <c r="G33" s="43">
        <v>19.22</v>
      </c>
      <c r="H33" s="43">
        <f t="shared" si="3"/>
        <v>0.48000000000000043</v>
      </c>
    </row>
    <row r="34" spans="1:10" ht="16.5" customHeight="1" x14ac:dyDescent="0.25">
      <c r="A34" s="160" t="s">
        <v>129</v>
      </c>
      <c r="B34" s="153"/>
      <c r="C34" s="38"/>
      <c r="D34" s="43">
        <v>-0.02</v>
      </c>
      <c r="E34" s="43">
        <v>2.78</v>
      </c>
      <c r="F34" s="43">
        <v>2.71</v>
      </c>
      <c r="G34" s="43">
        <v>2.71</v>
      </c>
      <c r="H34" s="43">
        <f t="shared" si="3"/>
        <v>-6.999999999999984E-2</v>
      </c>
    </row>
    <row r="35" spans="1:10" s="101" customFormat="1" ht="12.75" customHeight="1" x14ac:dyDescent="0.25">
      <c r="A35" s="107" t="s">
        <v>113</v>
      </c>
      <c r="B35" s="108"/>
      <c r="C35" s="97"/>
      <c r="D35" s="98"/>
      <c r="E35" s="97">
        <f>E9+E26+E30</f>
        <v>1072.43</v>
      </c>
      <c r="F35" s="97">
        <f t="shared" ref="F35:G35" si="4">F9+F26+F30</f>
        <v>1131.33</v>
      </c>
      <c r="G35" s="97">
        <f t="shared" si="4"/>
        <v>920.87899999999991</v>
      </c>
      <c r="H35" s="100"/>
      <c r="I35" s="109"/>
      <c r="J35" s="109" t="s">
        <v>119</v>
      </c>
    </row>
    <row r="36" spans="1:10" s="101" customFormat="1" ht="13.5" customHeight="1" x14ac:dyDescent="0.25">
      <c r="A36" s="107" t="s">
        <v>114</v>
      </c>
      <c r="B36" s="108"/>
      <c r="C36" s="97"/>
      <c r="D36" s="98"/>
      <c r="E36" s="97"/>
      <c r="F36" s="97"/>
      <c r="G36" s="99"/>
      <c r="H36" s="100"/>
      <c r="I36" s="109"/>
      <c r="J36" s="109"/>
    </row>
    <row r="37" spans="1:10" s="3" customFormat="1" ht="22.5" customHeight="1" x14ac:dyDescent="0.25">
      <c r="A37" s="158" t="s">
        <v>110</v>
      </c>
      <c r="B37" s="174"/>
      <c r="C37" s="39">
        <v>0</v>
      </c>
      <c r="D37" s="59">
        <v>-1.36</v>
      </c>
      <c r="E37" s="59">
        <v>0</v>
      </c>
      <c r="F37" s="59">
        <v>0.21</v>
      </c>
      <c r="G37" s="77">
        <v>0.21</v>
      </c>
      <c r="H37" s="59">
        <f>F37-E37-G37+D37+F37</f>
        <v>-1.1500000000000001</v>
      </c>
    </row>
    <row r="38" spans="1:10" ht="12" customHeight="1" x14ac:dyDescent="0.25">
      <c r="A38" s="156" t="s">
        <v>43</v>
      </c>
      <c r="B38" s="157"/>
      <c r="C38" s="38">
        <v>0</v>
      </c>
      <c r="D38" s="43">
        <v>0</v>
      </c>
      <c r="E38" s="43">
        <v>0</v>
      </c>
      <c r="F38" s="43">
        <v>0</v>
      </c>
      <c r="G38" s="74">
        <v>0</v>
      </c>
      <c r="H38" s="43">
        <v>0</v>
      </c>
    </row>
    <row r="39" spans="1:10" s="94" customFormat="1" ht="23.25" customHeight="1" x14ac:dyDescent="0.25">
      <c r="A39" s="158" t="s">
        <v>74</v>
      </c>
      <c r="B39" s="159"/>
      <c r="C39" s="87"/>
      <c r="D39" s="82">
        <v>-1.6</v>
      </c>
      <c r="E39" s="85">
        <v>18.809999999999999</v>
      </c>
      <c r="F39" s="85">
        <v>18.809999999999999</v>
      </c>
      <c r="G39" s="86">
        <f>G40+G41</f>
        <v>25.367700000000003</v>
      </c>
      <c r="H39" s="59">
        <f t="shared" ref="H39:H45" si="5">F39-E39-G39+D39+F39</f>
        <v>-8.1577000000000055</v>
      </c>
    </row>
    <row r="40" spans="1:10" s="94" customFormat="1" ht="12.75" customHeight="1" x14ac:dyDescent="0.25">
      <c r="A40" s="33" t="s">
        <v>70</v>
      </c>
      <c r="B40" s="34"/>
      <c r="C40" s="87"/>
      <c r="D40" s="82">
        <v>13.37</v>
      </c>
      <c r="E40" s="85">
        <f>E39-E41</f>
        <v>15.612299999999998</v>
      </c>
      <c r="F40" s="85">
        <f>F39-F41</f>
        <v>15.612299999999998</v>
      </c>
      <c r="G40" s="86">
        <v>22.17</v>
      </c>
      <c r="H40" s="59">
        <f t="shared" si="5"/>
        <v>6.8122999999999951</v>
      </c>
    </row>
    <row r="41" spans="1:10" s="94" customFormat="1" ht="18.75" customHeight="1" x14ac:dyDescent="0.25">
      <c r="A41" s="92" t="s">
        <v>52</v>
      </c>
      <c r="B41" s="93"/>
      <c r="C41" s="84"/>
      <c r="D41" s="83">
        <v>-14.98</v>
      </c>
      <c r="E41" s="83">
        <f>E39*17%</f>
        <v>3.1977000000000002</v>
      </c>
      <c r="F41" s="83">
        <f>F39*17%</f>
        <v>3.1977000000000002</v>
      </c>
      <c r="G41" s="83">
        <f>F41</f>
        <v>3.1977000000000002</v>
      </c>
      <c r="H41" s="59">
        <f t="shared" si="5"/>
        <v>-14.98</v>
      </c>
    </row>
    <row r="42" spans="1:10" s="94" customFormat="1" ht="24" customHeight="1" x14ac:dyDescent="0.25">
      <c r="A42" s="158" t="s">
        <v>75</v>
      </c>
      <c r="B42" s="159"/>
      <c r="C42" s="87">
        <v>0</v>
      </c>
      <c r="D42" s="82">
        <v>7.62</v>
      </c>
      <c r="E42" s="82">
        <v>193.88</v>
      </c>
      <c r="F42" s="82">
        <v>193.88</v>
      </c>
      <c r="G42" s="88">
        <f>G43</f>
        <v>91.12</v>
      </c>
      <c r="H42" s="59">
        <f t="shared" si="5"/>
        <v>110.38</v>
      </c>
    </row>
    <row r="43" spans="1:10" s="94" customFormat="1" ht="13.5" customHeight="1" x14ac:dyDescent="0.25">
      <c r="A43" s="92" t="s">
        <v>52</v>
      </c>
      <c r="B43" s="93"/>
      <c r="C43" s="84">
        <v>0</v>
      </c>
      <c r="D43" s="83">
        <v>0</v>
      </c>
      <c r="E43" s="83">
        <v>91.12</v>
      </c>
      <c r="F43" s="83">
        <v>91.12</v>
      </c>
      <c r="G43" s="89">
        <v>91.12</v>
      </c>
      <c r="H43" s="59">
        <f t="shared" si="5"/>
        <v>0</v>
      </c>
    </row>
    <row r="44" spans="1:10" s="3" customFormat="1" ht="17.25" customHeight="1" x14ac:dyDescent="0.25">
      <c r="A44" s="65" t="s">
        <v>111</v>
      </c>
      <c r="B44" s="63"/>
      <c r="C44" s="59"/>
      <c r="D44" s="59">
        <v>-13.8</v>
      </c>
      <c r="E44" s="59">
        <v>42</v>
      </c>
      <c r="F44" s="59">
        <v>44.74</v>
      </c>
      <c r="G44" s="76">
        <f>F44</f>
        <v>44.74</v>
      </c>
      <c r="H44" s="59">
        <f t="shared" si="5"/>
        <v>-11.059999999999995</v>
      </c>
    </row>
    <row r="45" spans="1:10" s="94" customFormat="1" ht="13.5" customHeight="1" x14ac:dyDescent="0.25">
      <c r="A45" s="92" t="s">
        <v>71</v>
      </c>
      <c r="B45" s="93"/>
      <c r="C45" s="84"/>
      <c r="D45" s="83">
        <v>0</v>
      </c>
      <c r="E45" s="83">
        <v>0</v>
      </c>
      <c r="F45" s="83">
        <v>0</v>
      </c>
      <c r="G45" s="89">
        <v>0</v>
      </c>
      <c r="H45" s="59">
        <f t="shared" si="5"/>
        <v>0</v>
      </c>
    </row>
    <row r="46" spans="1:10" s="101" customFormat="1" x14ac:dyDescent="0.25">
      <c r="A46" s="170" t="s">
        <v>115</v>
      </c>
      <c r="B46" s="171"/>
      <c r="C46" s="97"/>
      <c r="D46" s="98"/>
      <c r="E46" s="99">
        <f t="shared" ref="E46:F46" si="6">E37+E39+E42+E44</f>
        <v>254.69</v>
      </c>
      <c r="F46" s="99">
        <f t="shared" si="6"/>
        <v>257.64</v>
      </c>
      <c r="G46" s="99">
        <f>G37+G39+G42+G44</f>
        <v>161.43770000000001</v>
      </c>
      <c r="H46" s="100"/>
    </row>
    <row r="47" spans="1:10" s="101" customFormat="1" x14ac:dyDescent="0.25">
      <c r="A47" s="170" t="s">
        <v>121</v>
      </c>
      <c r="B47" s="171"/>
      <c r="C47" s="97"/>
      <c r="D47" s="98"/>
      <c r="E47" s="97">
        <f>E35+E46</f>
        <v>1327.1200000000001</v>
      </c>
      <c r="F47" s="97">
        <f t="shared" ref="F47:G47" si="7">F35+F46</f>
        <v>1388.9699999999998</v>
      </c>
      <c r="G47" s="97">
        <f t="shared" si="7"/>
        <v>1082.3166999999999</v>
      </c>
      <c r="H47" s="100"/>
    </row>
    <row r="48" spans="1:10" s="101" customFormat="1" ht="15" customHeight="1" x14ac:dyDescent="0.25">
      <c r="A48" s="170" t="s">
        <v>122</v>
      </c>
      <c r="B48" s="171"/>
      <c r="C48" s="97"/>
      <c r="D48" s="100">
        <v>-120.62</v>
      </c>
      <c r="E48" s="97"/>
      <c r="F48" s="97"/>
      <c r="G48" s="97"/>
      <c r="H48" s="100">
        <f>F47-E47+D48+F47-G47</f>
        <v>247.88329999999951</v>
      </c>
    </row>
    <row r="49" spans="1:26" s="101" customFormat="1" ht="21.75" customHeight="1" x14ac:dyDescent="0.25">
      <c r="A49" s="145" t="s">
        <v>137</v>
      </c>
      <c r="B49" s="145"/>
      <c r="C49" s="102"/>
      <c r="D49" s="103"/>
      <c r="E49" s="100"/>
      <c r="F49" s="97"/>
      <c r="G49" s="97"/>
      <c r="H49" s="100">
        <f>H50+H51+0.01</f>
        <v>247.88329999999979</v>
      </c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</row>
    <row r="50" spans="1:26" s="101" customFormat="1" ht="16.5" customHeight="1" x14ac:dyDescent="0.25">
      <c r="A50" s="145" t="s">
        <v>117</v>
      </c>
      <c r="B50" s="169"/>
      <c r="C50" s="102"/>
      <c r="D50" s="102"/>
      <c r="E50" s="100"/>
      <c r="F50" s="97"/>
      <c r="G50" s="97"/>
      <c r="H50" s="100">
        <f>H27+H40+H42</f>
        <v>504.47829999999999</v>
      </c>
      <c r="I50" s="105"/>
      <c r="J50" s="106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</row>
    <row r="51" spans="1:26" s="101" customFormat="1" ht="16.5" customHeight="1" x14ac:dyDescent="0.25">
      <c r="A51" s="172" t="s">
        <v>118</v>
      </c>
      <c r="B51" s="173"/>
      <c r="C51" s="102"/>
      <c r="D51" s="102"/>
      <c r="E51" s="100"/>
      <c r="F51" s="97"/>
      <c r="G51" s="97"/>
      <c r="H51" s="100">
        <f>H9+H28+H30+H37+H41+H44</f>
        <v>-256.60500000000019</v>
      </c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</row>
    <row r="52" spans="1:26" ht="26.25" customHeight="1" x14ac:dyDescent="0.25">
      <c r="A52" s="175"/>
      <c r="B52" s="176"/>
      <c r="C52" s="176"/>
      <c r="D52" s="176"/>
      <c r="E52" s="176"/>
      <c r="F52" s="176"/>
      <c r="G52" s="176"/>
      <c r="H52" s="176"/>
    </row>
    <row r="53" spans="1:26" ht="26.25" customHeight="1" x14ac:dyDescent="0.25">
      <c r="A53" s="80"/>
      <c r="B53" s="81"/>
      <c r="C53" s="81"/>
      <c r="D53" s="81"/>
      <c r="E53" s="81"/>
      <c r="F53" s="81"/>
      <c r="G53" s="81"/>
      <c r="H53" s="81"/>
    </row>
    <row r="54" spans="1:26" ht="21.75" customHeight="1" x14ac:dyDescent="0.25">
      <c r="A54" s="19" t="s">
        <v>138</v>
      </c>
      <c r="D54" s="20"/>
      <c r="E54" s="20"/>
      <c r="F54" s="20"/>
      <c r="G54" s="20"/>
      <c r="M54" s="66"/>
    </row>
    <row r="55" spans="1:26" x14ac:dyDescent="0.25">
      <c r="A55" s="163" t="s">
        <v>54</v>
      </c>
      <c r="B55" s="150"/>
      <c r="C55" s="150"/>
      <c r="D55" s="137"/>
      <c r="E55" s="28" t="s">
        <v>55</v>
      </c>
      <c r="F55" s="28" t="s">
        <v>56</v>
      </c>
      <c r="G55" s="28" t="s">
        <v>131</v>
      </c>
      <c r="H55" s="5" t="s">
        <v>120</v>
      </c>
    </row>
    <row r="56" spans="1:26" ht="15.75" customHeight="1" x14ac:dyDescent="0.25">
      <c r="A56" s="164" t="s">
        <v>139</v>
      </c>
      <c r="B56" s="165"/>
      <c r="C56" s="165"/>
      <c r="D56" s="166"/>
      <c r="E56" s="123">
        <v>43252</v>
      </c>
      <c r="F56" s="28" t="s">
        <v>132</v>
      </c>
      <c r="G56" s="78">
        <v>18.5</v>
      </c>
      <c r="H56" s="96" t="s">
        <v>141</v>
      </c>
      <c r="K56" s="3"/>
      <c r="L56" s="79"/>
    </row>
    <row r="57" spans="1:26" ht="18.75" customHeight="1" x14ac:dyDescent="0.25">
      <c r="A57" s="164" t="s">
        <v>142</v>
      </c>
      <c r="B57" s="165"/>
      <c r="C57" s="165"/>
      <c r="D57" s="166"/>
      <c r="E57" s="123">
        <v>43160</v>
      </c>
      <c r="F57" s="28" t="s">
        <v>132</v>
      </c>
      <c r="G57" s="78">
        <v>18</v>
      </c>
      <c r="H57" s="5" t="s">
        <v>141</v>
      </c>
    </row>
    <row r="58" spans="1:26" ht="18.75" customHeight="1" x14ac:dyDescent="0.25">
      <c r="A58" s="164" t="s">
        <v>143</v>
      </c>
      <c r="B58" s="165"/>
      <c r="C58" s="165"/>
      <c r="D58" s="166"/>
      <c r="E58" s="123"/>
      <c r="F58" s="28"/>
      <c r="G58" s="78">
        <f>SUM(G56:G57)</f>
        <v>36.5</v>
      </c>
      <c r="H58" s="5"/>
    </row>
    <row r="59" spans="1:26" ht="25.5" customHeight="1" x14ac:dyDescent="0.25">
      <c r="A59" s="164" t="s">
        <v>144</v>
      </c>
      <c r="B59" s="165"/>
      <c r="C59" s="165"/>
      <c r="D59" s="166"/>
      <c r="E59" s="123">
        <v>43191</v>
      </c>
      <c r="F59" s="28" t="s">
        <v>140</v>
      </c>
      <c r="G59" s="78">
        <v>22.17</v>
      </c>
      <c r="H59" s="5"/>
    </row>
    <row r="60" spans="1:26" ht="15.75" customHeight="1" x14ac:dyDescent="0.25">
      <c r="A60" s="164"/>
      <c r="B60" s="165"/>
      <c r="C60" s="165"/>
      <c r="D60" s="166"/>
      <c r="E60" s="28"/>
      <c r="F60" s="28"/>
      <c r="G60" s="78"/>
      <c r="H60" s="5"/>
    </row>
    <row r="61" spans="1:26" s="3" customFormat="1" x14ac:dyDescent="0.25">
      <c r="A61" s="167" t="s">
        <v>7</v>
      </c>
      <c r="B61" s="168"/>
      <c r="C61" s="168"/>
      <c r="D61" s="144"/>
      <c r="E61" s="44"/>
      <c r="F61" s="45"/>
      <c r="G61" s="46">
        <f>SUM(G58:G60)</f>
        <v>58.67</v>
      </c>
      <c r="H61" s="95"/>
    </row>
    <row r="62" spans="1:26" s="3" customFormat="1" x14ac:dyDescent="0.25">
      <c r="A62" s="67"/>
      <c r="B62" s="68"/>
      <c r="C62" s="68"/>
      <c r="D62" s="68"/>
      <c r="E62" s="69"/>
      <c r="F62" s="70"/>
      <c r="G62" s="71"/>
    </row>
    <row r="63" spans="1:26" x14ac:dyDescent="0.25">
      <c r="A63" s="19" t="s">
        <v>44</v>
      </c>
      <c r="D63" s="20"/>
      <c r="E63" s="20"/>
      <c r="F63" s="20"/>
      <c r="G63" s="20"/>
    </row>
    <row r="64" spans="1:26" x14ac:dyDescent="0.25">
      <c r="A64" s="19" t="s">
        <v>45</v>
      </c>
      <c r="D64" s="20"/>
      <c r="E64" s="20"/>
      <c r="F64" s="20"/>
      <c r="G64" s="20"/>
    </row>
    <row r="65" spans="1:7" ht="23.25" customHeight="1" x14ac:dyDescent="0.25">
      <c r="A65" s="163" t="s">
        <v>58</v>
      </c>
      <c r="B65" s="150"/>
      <c r="C65" s="150"/>
      <c r="D65" s="150"/>
      <c r="E65" s="137"/>
      <c r="F65" s="30" t="s">
        <v>56</v>
      </c>
      <c r="G65" s="29" t="s">
        <v>57</v>
      </c>
    </row>
    <row r="66" spans="1:7" x14ac:dyDescent="0.25">
      <c r="A66" s="163" t="s">
        <v>76</v>
      </c>
      <c r="B66" s="150"/>
      <c r="C66" s="150"/>
      <c r="D66" s="150"/>
      <c r="E66" s="137"/>
      <c r="F66" s="28">
        <v>0</v>
      </c>
      <c r="G66" s="28">
        <v>0</v>
      </c>
    </row>
    <row r="67" spans="1:7" x14ac:dyDescent="0.25">
      <c r="A67" s="20"/>
      <c r="D67" s="20"/>
      <c r="E67" s="20"/>
      <c r="F67" s="20"/>
      <c r="G67" s="20"/>
    </row>
    <row r="68" spans="1:7" ht="14.25" customHeight="1" x14ac:dyDescent="0.25">
      <c r="A68" s="19"/>
      <c r="B68" s="41"/>
      <c r="C68" s="42"/>
      <c r="D68" s="19"/>
      <c r="E68" s="19"/>
      <c r="F68" s="19"/>
      <c r="G68" s="19"/>
    </row>
    <row r="69" spans="1:7" x14ac:dyDescent="0.25">
      <c r="A69" s="20"/>
      <c r="D69" s="20"/>
      <c r="E69" s="20"/>
      <c r="F69" s="20"/>
      <c r="G69" s="20"/>
    </row>
    <row r="70" spans="1:7" x14ac:dyDescent="0.25">
      <c r="A70" s="19" t="s">
        <v>44</v>
      </c>
      <c r="E70" s="31"/>
      <c r="F70" s="60"/>
      <c r="G70" s="31"/>
    </row>
    <row r="71" spans="1:7" ht="14.25" customHeight="1" x14ac:dyDescent="0.25">
      <c r="A71" s="19" t="s">
        <v>145</v>
      </c>
      <c r="B71" s="61"/>
      <c r="C71" s="62"/>
      <c r="D71" s="19"/>
      <c r="E71" s="31"/>
      <c r="F71" s="60"/>
      <c r="G71" s="31"/>
    </row>
    <row r="72" spans="1:7" ht="33.75" customHeight="1" x14ac:dyDescent="0.25">
      <c r="A72" s="161" t="s">
        <v>146</v>
      </c>
      <c r="B72" s="162"/>
      <c r="C72" s="162"/>
      <c r="D72" s="162"/>
      <c r="E72" s="162"/>
      <c r="F72" s="162"/>
      <c r="G72" s="162"/>
    </row>
    <row r="75" spans="1:7" x14ac:dyDescent="0.25">
      <c r="A75" s="3" t="s">
        <v>77</v>
      </c>
      <c r="B75" s="41"/>
      <c r="C75" s="42"/>
      <c r="D75" s="3"/>
      <c r="E75" s="3" t="s">
        <v>78</v>
      </c>
      <c r="F75" s="3"/>
    </row>
    <row r="76" spans="1:7" x14ac:dyDescent="0.25">
      <c r="A76" s="3" t="s">
        <v>79</v>
      </c>
      <c r="B76" s="41"/>
      <c r="C76" s="42"/>
      <c r="D76" s="3"/>
      <c r="E76" s="3"/>
      <c r="F76" s="3"/>
    </row>
    <row r="77" spans="1:7" x14ac:dyDescent="0.25">
      <c r="A77" s="3" t="s">
        <v>80</v>
      </c>
      <c r="B77" s="41"/>
      <c r="C77" s="42"/>
      <c r="D77" s="3"/>
      <c r="E77" s="3"/>
      <c r="F77" s="3"/>
    </row>
    <row r="79" spans="1:7" x14ac:dyDescent="0.25">
      <c r="A79" s="20" t="s">
        <v>81</v>
      </c>
      <c r="B79" s="64"/>
    </row>
    <row r="80" spans="1:7" x14ac:dyDescent="0.25">
      <c r="A80" s="20" t="s">
        <v>82</v>
      </c>
      <c r="B80" s="64"/>
      <c r="C80" s="40" t="s">
        <v>25</v>
      </c>
    </row>
    <row r="81" spans="1:3" x14ac:dyDescent="0.25">
      <c r="A81" s="20" t="s">
        <v>83</v>
      </c>
      <c r="B81" s="64"/>
      <c r="C81" s="40" t="s">
        <v>84</v>
      </c>
    </row>
    <row r="82" spans="1:3" x14ac:dyDescent="0.25">
      <c r="A82" s="20" t="s">
        <v>85</v>
      </c>
      <c r="B82" s="64"/>
      <c r="C82" s="40" t="s">
        <v>86</v>
      </c>
    </row>
  </sheetData>
  <mergeCells count="43">
    <mergeCell ref="A5:B5"/>
    <mergeCell ref="A6:B6"/>
    <mergeCell ref="A19:B19"/>
    <mergeCell ref="A21:B21"/>
    <mergeCell ref="A55:D55"/>
    <mergeCell ref="A28:B28"/>
    <mergeCell ref="A47:B47"/>
    <mergeCell ref="A48:B48"/>
    <mergeCell ref="A50:B50"/>
    <mergeCell ref="A51:B51"/>
    <mergeCell ref="A37:B37"/>
    <mergeCell ref="A42:B42"/>
    <mergeCell ref="A46:B46"/>
    <mergeCell ref="A52:H52"/>
    <mergeCell ref="A30:B30"/>
    <mergeCell ref="A32:B32"/>
    <mergeCell ref="A33:B33"/>
    <mergeCell ref="A34:B34"/>
    <mergeCell ref="A72:G72"/>
    <mergeCell ref="A66:E66"/>
    <mergeCell ref="A56:D56"/>
    <mergeCell ref="A57:D57"/>
    <mergeCell ref="A61:D61"/>
    <mergeCell ref="A65:E65"/>
    <mergeCell ref="A58:D58"/>
    <mergeCell ref="A59:D59"/>
    <mergeCell ref="A60:D60"/>
    <mergeCell ref="A3:B3"/>
    <mergeCell ref="A4:B4"/>
    <mergeCell ref="A7:H7"/>
    <mergeCell ref="A49:B49"/>
    <mergeCell ref="A8:B8"/>
    <mergeCell ref="A9:B9"/>
    <mergeCell ref="A11:B11"/>
    <mergeCell ref="A12:H12"/>
    <mergeCell ref="A13:B13"/>
    <mergeCell ref="A26:B26"/>
    <mergeCell ref="A38:B38"/>
    <mergeCell ref="A39:B39"/>
    <mergeCell ref="A24:B24"/>
    <mergeCell ref="A15:B15"/>
    <mergeCell ref="A16:B16"/>
    <mergeCell ref="A18:B1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2019-02-18T01:37:18Z</cp:lastPrinted>
  <dcterms:created xsi:type="dcterms:W3CDTF">2013-02-18T04:38:06Z</dcterms:created>
  <dcterms:modified xsi:type="dcterms:W3CDTF">2019-02-24T22:41:02Z</dcterms:modified>
</cp:coreProperties>
</file>