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ЭкОтдел\Desktop\2018 г. отчеты - проекты\"/>
    </mc:Choice>
  </mc:AlternateContent>
  <bookViews>
    <workbookView xWindow="360" yWindow="30" windowWidth="11355" windowHeight="5280"/>
  </bookViews>
  <sheets>
    <sheet name="УК" sheetId="1" r:id="rId1"/>
    <sheet name="Лист2" sheetId="8" r:id="rId2"/>
  </sheets>
  <calcPr calcId="152511" concurrentCalc="0"/>
</workbook>
</file>

<file path=xl/calcChain.xml><?xml version="1.0" encoding="utf-8"?>
<calcChain xmlns="http://schemas.openxmlformats.org/spreadsheetml/2006/main">
  <c r="F51" i="8" l="1"/>
  <c r="E51" i="8"/>
  <c r="H44" i="8"/>
  <c r="G75" i="8"/>
  <c r="G8" i="8"/>
  <c r="G10" i="8"/>
  <c r="G9" i="8"/>
  <c r="G29" i="8"/>
  <c r="G26" i="8"/>
  <c r="G25" i="8"/>
  <c r="G23" i="8"/>
  <c r="G22" i="8"/>
  <c r="G20" i="8"/>
  <c r="G19" i="8"/>
  <c r="G17" i="8"/>
  <c r="G16" i="8"/>
  <c r="G14" i="8"/>
  <c r="G13" i="8"/>
  <c r="F34" i="8"/>
  <c r="E34" i="8"/>
  <c r="F26" i="8"/>
  <c r="E26" i="8"/>
  <c r="F23" i="8"/>
  <c r="E23" i="8"/>
  <c r="F20" i="8"/>
  <c r="E20" i="8"/>
  <c r="F17" i="8"/>
  <c r="E17" i="8"/>
  <c r="F8" i="8"/>
  <c r="F10" i="8"/>
  <c r="E8" i="8"/>
  <c r="E10" i="8"/>
  <c r="F14" i="8"/>
  <c r="H41" i="8"/>
  <c r="H40" i="8"/>
  <c r="H39" i="8"/>
  <c r="H38" i="8"/>
  <c r="F36" i="8"/>
  <c r="F42" i="8"/>
  <c r="F60" i="8"/>
  <c r="E36" i="8"/>
  <c r="E42" i="8"/>
  <c r="E60" i="8"/>
  <c r="G32" i="8"/>
  <c r="G42" i="8"/>
  <c r="G60" i="8"/>
  <c r="H61" i="8"/>
  <c r="H58" i="8"/>
  <c r="H36" i="8"/>
  <c r="D30" i="8"/>
  <c r="D29" i="8"/>
  <c r="D26" i="8"/>
  <c r="D25" i="8"/>
  <c r="D23" i="8"/>
  <c r="D22" i="8"/>
  <c r="D20" i="8"/>
  <c r="D19" i="8"/>
  <c r="D17" i="8"/>
  <c r="D16" i="8"/>
  <c r="D14" i="8"/>
  <c r="D13" i="8"/>
  <c r="H8" i="8"/>
  <c r="H10" i="8"/>
  <c r="H9" i="8"/>
  <c r="D10" i="8"/>
  <c r="D9" i="8"/>
  <c r="C25" i="8"/>
  <c r="C9" i="8"/>
  <c r="H32" i="8"/>
  <c r="H65" i="8"/>
  <c r="H47" i="8"/>
  <c r="H55" i="8"/>
  <c r="H64" i="8"/>
  <c r="H63" i="8"/>
  <c r="H51" i="8"/>
  <c r="H24" i="8"/>
  <c r="H26" i="8"/>
  <c r="H25" i="8"/>
  <c r="F25" i="8"/>
  <c r="E25" i="8"/>
  <c r="H34" i="8"/>
  <c r="F33" i="8"/>
  <c r="E33" i="8"/>
  <c r="H33" i="8"/>
  <c r="H30" i="8"/>
  <c r="F29" i="8"/>
  <c r="E29" i="8"/>
  <c r="H29" i="8"/>
  <c r="H28" i="8"/>
  <c r="H27" i="8"/>
  <c r="H23" i="8"/>
  <c r="F22" i="8"/>
  <c r="E22" i="8"/>
  <c r="H22" i="8"/>
  <c r="H21" i="8"/>
  <c r="H20" i="8"/>
  <c r="F19" i="8"/>
  <c r="E19" i="8"/>
  <c r="H19" i="8"/>
  <c r="H18" i="8"/>
  <c r="H17" i="8"/>
  <c r="F16" i="8"/>
  <c r="E16" i="8"/>
  <c r="H16" i="8"/>
  <c r="H15" i="8"/>
  <c r="E14" i="8"/>
  <c r="H14" i="8"/>
  <c r="F13" i="8"/>
  <c r="E13" i="8"/>
  <c r="H13" i="8"/>
  <c r="H12" i="8"/>
  <c r="F9" i="8"/>
  <c r="E9" i="8"/>
</calcChain>
</file>

<file path=xl/sharedStrings.xml><?xml version="1.0" encoding="utf-8"?>
<sst xmlns="http://schemas.openxmlformats.org/spreadsheetml/2006/main" count="188" uniqueCount="165">
  <si>
    <t>1</t>
  </si>
  <si>
    <t>2</t>
  </si>
  <si>
    <t>3</t>
  </si>
  <si>
    <t>4</t>
  </si>
  <si>
    <t>6</t>
  </si>
  <si>
    <t>7</t>
  </si>
  <si>
    <t>8</t>
  </si>
  <si>
    <t>ИТОГО:</t>
  </si>
  <si>
    <t>Часть 1.</t>
  </si>
  <si>
    <t>Наименвание юридического лица</t>
  </si>
  <si>
    <t xml:space="preserve">                                                                ул.</t>
  </si>
  <si>
    <t>ФИО руководителя</t>
  </si>
  <si>
    <t>Козлов Владимир Петрович</t>
  </si>
  <si>
    <t>Свидетельство о гос регистрации юр лица</t>
  </si>
  <si>
    <t>Фактический и юридический адрес</t>
  </si>
  <si>
    <t>690005 г.Владивосток, ул. Светланская, 183</t>
  </si>
  <si>
    <t>Адрес электронной почты:</t>
  </si>
  <si>
    <t>Адрес официального сайта в сети "Интернет"</t>
  </si>
  <si>
    <t>Сведения о членстве в СРО</t>
  </si>
  <si>
    <t>не члены СРО</t>
  </si>
  <si>
    <t>2. Сведения об исполнителях работ по содержанию и обслуживанию дома:</t>
  </si>
  <si>
    <t>наименвание организации исполняющей работы</t>
  </si>
  <si>
    <t>адрес</t>
  </si>
  <si>
    <t>телефон диспетчерской службы</t>
  </si>
  <si>
    <t>ул. Светланская, 183</t>
  </si>
  <si>
    <t>2-222-160</t>
  </si>
  <si>
    <t>Санитарное содержание дома: уборка придомовой территории, уборка лестничных клеток, уборка мусоропровода, уборка контейнерных площадок.</t>
  </si>
  <si>
    <t>Техническое обслуживание общего имущества:</t>
  </si>
  <si>
    <t>ООО " Центр"</t>
  </si>
  <si>
    <t>2-269-530</t>
  </si>
  <si>
    <t>Техническое обслуживание лифтов:</t>
  </si>
  <si>
    <t>ООО " Лифт- ДВ"</t>
  </si>
  <si>
    <t>2-223-142</t>
  </si>
  <si>
    <t>Вывоз ТБО:</t>
  </si>
  <si>
    <t>ООО " Экологическое предприятие № 1"</t>
  </si>
  <si>
    <t>Год постройки</t>
  </si>
  <si>
    <t>Количество лифтов</t>
  </si>
  <si>
    <t>Количество этажей</t>
  </si>
  <si>
    <t>Количество подъездов</t>
  </si>
  <si>
    <t>Количество м/ проводов</t>
  </si>
  <si>
    <t>Площадь жилых помещений</t>
  </si>
  <si>
    <t>Площадь не жилых помещений</t>
  </si>
  <si>
    <t>Площадь мест общего пользования</t>
  </si>
  <si>
    <t xml:space="preserve">Аварийное обслуживание: (в рабочие дни с 8-00 до 17-00 часов; </t>
  </si>
  <si>
    <t xml:space="preserve"> праздничные и выходные дни- круглосуточно</t>
  </si>
  <si>
    <t>1.2 Санитарное содержание придом. территории</t>
  </si>
  <si>
    <t>1.5 Вывоз и утилизация ТБО</t>
  </si>
  <si>
    <t>1.6 Тех. Обслуживание лифтов</t>
  </si>
  <si>
    <t>2.Текущий ремонт, всего:</t>
  </si>
  <si>
    <t>5. Услуги паспортного стола</t>
  </si>
  <si>
    <t>Часть 3</t>
  </si>
  <si>
    <t>1. Случаи снижения платы за качество оказываемых  услуг:</t>
  </si>
  <si>
    <t xml:space="preserve"> ООО "Управляющая компания Ленинского района"</t>
  </si>
  <si>
    <t>3. Техническая характеристика дома:</t>
  </si>
  <si>
    <t xml:space="preserve">                       об исполнении договора управления многоквартирным домом </t>
  </si>
  <si>
    <t>1.Сведения об Управляющей компании Ленинского района</t>
  </si>
  <si>
    <t>1.1 Обслуж. общедом. коммуникаций</t>
  </si>
  <si>
    <t>1.3 Сан содерж. л/клеток</t>
  </si>
  <si>
    <t>1.4 Сан содерж. м/провода</t>
  </si>
  <si>
    <t>в т.ч. услуги по управлению, налоги</t>
  </si>
  <si>
    <t xml:space="preserve">     uk-lr.ru</t>
  </si>
  <si>
    <t>Наименование работ</t>
  </si>
  <si>
    <t>период</t>
  </si>
  <si>
    <t>количество</t>
  </si>
  <si>
    <t>сумма снижения, руб.</t>
  </si>
  <si>
    <t>Вид услуги</t>
  </si>
  <si>
    <t xml:space="preserve">                                     ПЕРЕЧЕНЬ УСЛУГ</t>
  </si>
  <si>
    <t>тариф</t>
  </si>
  <si>
    <t>Остат (+) долг (-)          на нач отчет периода</t>
  </si>
  <si>
    <t>Выставлено в квитанциях</t>
  </si>
  <si>
    <t>Факт оплаты</t>
  </si>
  <si>
    <t>Выполнены работы</t>
  </si>
  <si>
    <t>Остат (+) долг (-)          на конец отчет периода</t>
  </si>
  <si>
    <t>1.Содержание жилья, Всего</t>
  </si>
  <si>
    <t>в том числе: услуги подрядчиков</t>
  </si>
  <si>
    <t>услуги по управлению</t>
  </si>
  <si>
    <t>Расшифровка статьи "Содержание жилья" по видам услуг</t>
  </si>
  <si>
    <t>в том числе: на текущий ремонт</t>
  </si>
  <si>
    <t>в т.ч. Услуги по управлению, налоги</t>
  </si>
  <si>
    <t>Генеральный директор</t>
  </si>
  <si>
    <t>ООО "Управляющая компания</t>
  </si>
  <si>
    <t>Ленинского района"</t>
  </si>
  <si>
    <t>В.П.Козлов</t>
  </si>
  <si>
    <t>ИСП.</t>
  </si>
  <si>
    <t>Произв. отдел - 222-03-88</t>
  </si>
  <si>
    <t>Экономич. отдел - 226 -54- 17</t>
  </si>
  <si>
    <t>Санитар. отдел -222- 21- 60</t>
  </si>
  <si>
    <t xml:space="preserve"> </t>
  </si>
  <si>
    <t>от 27 апреля 2005 г. серия 25 № 01277949</t>
  </si>
  <si>
    <t>договор Управления</t>
  </si>
  <si>
    <t>техническое обслуживание лифтов</t>
  </si>
  <si>
    <t xml:space="preserve">Контактные телефоны: </t>
  </si>
  <si>
    <t>приемная</t>
  </si>
  <si>
    <t xml:space="preserve">    2-266-571</t>
  </si>
  <si>
    <t>юридический отдел</t>
  </si>
  <si>
    <t xml:space="preserve">    2-223-647 </t>
  </si>
  <si>
    <t>производственный отдел</t>
  </si>
  <si>
    <t xml:space="preserve">    2-220-388</t>
  </si>
  <si>
    <t>экономический отдел</t>
  </si>
  <si>
    <t xml:space="preserve">    2-265-417</t>
  </si>
  <si>
    <t>гл.инженер</t>
  </si>
  <si>
    <t xml:space="preserve">    2-205-087</t>
  </si>
  <si>
    <t>санитарный отдел</t>
  </si>
  <si>
    <t xml:space="preserve">    2-222-160</t>
  </si>
  <si>
    <t>гл.энергетик, инж.по лифтам</t>
  </si>
  <si>
    <t xml:space="preserve">    2-223-142</t>
  </si>
  <si>
    <t>Часть 4</t>
  </si>
  <si>
    <t>uklr2006@mail.ru</t>
  </si>
  <si>
    <t>ООО " Чистый двор"</t>
  </si>
  <si>
    <t>ООО " Эра"</t>
  </si>
  <si>
    <t>Тунгусская, 8</t>
  </si>
  <si>
    <t>2 -265 -897</t>
  </si>
  <si>
    <t>9 этажей</t>
  </si>
  <si>
    <t>2 подъезда</t>
  </si>
  <si>
    <t>2 лифт</t>
  </si>
  <si>
    <t>2  м/ провод</t>
  </si>
  <si>
    <r>
      <t xml:space="preserve">                                     </t>
    </r>
    <r>
      <rPr>
        <sz val="8"/>
        <color theme="1"/>
        <rFont val="Calibri"/>
        <family val="2"/>
        <charset val="204"/>
        <scheme val="minor"/>
      </rPr>
      <t xml:space="preserve"> 01 декабря 2006 года</t>
    </r>
  </si>
  <si>
    <t>не начисл</t>
  </si>
  <si>
    <t>Обязательное страхование лифтов</t>
  </si>
  <si>
    <t>№ 183 по ул. Светланской</t>
  </si>
  <si>
    <t>ул. Тунгусская,8</t>
  </si>
  <si>
    <t>итого по дому:</t>
  </si>
  <si>
    <t>Прочие работы и услуги</t>
  </si>
  <si>
    <t>1. Обслуж-е теплосчетчика</t>
  </si>
  <si>
    <t>1.1 Услуги по управлению</t>
  </si>
  <si>
    <t>количетсво проживающих</t>
  </si>
  <si>
    <t>100 чел.</t>
  </si>
  <si>
    <t>Часть 2.( форма 2.8 стандарта раскрытия информации)</t>
  </si>
  <si>
    <t>переплата потребителями</t>
  </si>
  <si>
    <t>задолженность потребителей</t>
  </si>
  <si>
    <t>Всего д/средств с учетом остатков</t>
  </si>
  <si>
    <t>переходящие остатки д/ср-в на конец  2015 г.</t>
  </si>
  <si>
    <t>в т.ч на текущий ремонт</t>
  </si>
  <si>
    <t>сумма, т.р.</t>
  </si>
  <si>
    <t>исполнитель</t>
  </si>
  <si>
    <t>Ресо-Гарантия</t>
  </si>
  <si>
    <t>ООО "Эра"</t>
  </si>
  <si>
    <t>2. Текущий ремонт коммуникаций, проходящих через нежилые помещения</t>
  </si>
  <si>
    <t>3. Реклама в лифтах</t>
  </si>
  <si>
    <t>4. ростелеком</t>
  </si>
  <si>
    <t>1000 р/мес</t>
  </si>
  <si>
    <t>3.Коммунальные услуги, всего:</t>
  </si>
  <si>
    <t xml:space="preserve">в том числе: </t>
  </si>
  <si>
    <t>ХВС на содержание ОИ МКД</t>
  </si>
  <si>
    <t>отведение сточных вод</t>
  </si>
  <si>
    <t>ГВС на содержание ОИ МКД</t>
  </si>
  <si>
    <t>эл.энергия на содержание ОИ МКД</t>
  </si>
  <si>
    <t xml:space="preserve">                       Отчет ООО "Управляющей компании Ленинского района"  за 2018 г.</t>
  </si>
  <si>
    <t>1.Отчет об исполнении договора управления за 2018 г.(тыс.р.)</t>
  </si>
  <si>
    <t>переходящие остатки д/ср-в на начало 01.01. 2018 г.</t>
  </si>
  <si>
    <t xml:space="preserve"> начисления и фактическое поступление средств по статьям затрат за 2018 г.(тыс.р.)</t>
  </si>
  <si>
    <t>переходящие остатки д/ср-в на конец  2018 г.</t>
  </si>
  <si>
    <t>План по статье "Текущий ремонт" на 2019 год.</t>
  </si>
  <si>
    <t>3. Перечень работ, выполненных по статье " текущий ремонт"  в 2018 году.</t>
  </si>
  <si>
    <t>аварийная замена стояков ХВС</t>
  </si>
  <si>
    <t>30 п.м</t>
  </si>
  <si>
    <t>Аварийная замена стояков ХГВС кв.1,14</t>
  </si>
  <si>
    <t>23 п.м</t>
  </si>
  <si>
    <t>восстановление освещения после пожара во 2-ом п.</t>
  </si>
  <si>
    <t>358 п.м</t>
  </si>
  <si>
    <t>ООО Эра</t>
  </si>
  <si>
    <t>замена счетчиков ОДПУ</t>
  </si>
  <si>
    <t>2 шт</t>
  </si>
  <si>
    <t>Предложение Управляющей компании: ремонт системы электроснабжения, замена трубопроводов ХГВС по стоякам за счет дополнительного сбора средств.</t>
  </si>
  <si>
    <r>
      <t>Исх. №</t>
    </r>
    <r>
      <rPr>
        <b/>
        <u/>
        <sz val="9"/>
        <color theme="1"/>
        <rFont val="Calibri"/>
        <family val="2"/>
        <charset val="204"/>
        <scheme val="minor"/>
      </rPr>
      <t xml:space="preserve">   596/02 от 21.02.2019 г.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</si>
</sst>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u/>
      <sz val="9"/>
      <color theme="1"/>
      <name val="Calibri"/>
      <family val="2"/>
      <charset val="204"/>
      <scheme val="minor"/>
    </font>
    <font>
      <sz val="9"/>
      <color theme="10"/>
      <name val="Calibri"/>
      <family val="2"/>
      <charset val="204"/>
    </font>
    <font>
      <sz val="9"/>
      <name val="Arial"/>
      <family val="2"/>
      <charset val="204"/>
    </font>
    <font>
      <sz val="8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65">
    <xf numFmtId="0" fontId="0" fillId="0" borderId="0" xfId="0"/>
    <xf numFmtId="0" fontId="1" fillId="0" borderId="0" xfId="1"/>
    <xf numFmtId="0" fontId="2" fillId="0" borderId="0" xfId="1" applyFont="1"/>
    <xf numFmtId="0" fontId="0" fillId="0" borderId="0" xfId="0" applyFill="1"/>
    <xf numFmtId="0" fontId="4" fillId="0" borderId="0" xfId="0" applyFont="1"/>
    <xf numFmtId="0" fontId="0" fillId="0" borderId="0" xfId="0" applyFill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0" xfId="1" applyFont="1" applyFill="1" applyBorder="1" applyAlignment="1">
      <alignment horizontal="left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/>
    <xf numFmtId="0" fontId="3" fillId="0" borderId="0" xfId="0" applyFont="1" applyBorder="1"/>
    <xf numFmtId="49" fontId="10" fillId="0" borderId="1" xfId="1" applyNumberFormat="1" applyFont="1" applyFill="1" applyBorder="1" applyAlignment="1">
      <alignment horizontal="center"/>
    </xf>
    <xf numFmtId="0" fontId="10" fillId="0" borderId="1" xfId="1" applyFont="1" applyFill="1" applyBorder="1"/>
    <xf numFmtId="0" fontId="3" fillId="0" borderId="2" xfId="0" applyFont="1" applyFill="1" applyBorder="1"/>
    <xf numFmtId="0" fontId="10" fillId="0" borderId="1" xfId="1" applyFont="1" applyFill="1" applyBorder="1" applyAlignment="1">
      <alignment wrapText="1"/>
    </xf>
    <xf numFmtId="0" fontId="11" fillId="0" borderId="10" xfId="1" applyFont="1" applyFill="1" applyBorder="1" applyAlignment="1">
      <alignment horizontal="left"/>
    </xf>
    <xf numFmtId="0" fontId="10" fillId="0" borderId="10" xfId="1" applyFont="1" applyFill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0" xfId="0" applyFont="1"/>
    <xf numFmtId="0" fontId="9" fillId="0" borderId="0" xfId="0" applyFont="1"/>
    <xf numFmtId="0" fontId="12" fillId="0" borderId="0" xfId="0" applyFont="1"/>
    <xf numFmtId="0" fontId="7" fillId="0" borderId="0" xfId="0" applyFont="1"/>
    <xf numFmtId="0" fontId="6" fillId="0" borderId="0" xfId="0" applyFont="1"/>
    <xf numFmtId="0" fontId="8" fillId="0" borderId="0" xfId="0" applyFont="1"/>
    <xf numFmtId="49" fontId="10" fillId="0" borderId="10" xfId="1" applyNumberFormat="1" applyFont="1" applyFill="1" applyBorder="1" applyAlignment="1">
      <alignment horizontal="center"/>
    </xf>
    <xf numFmtId="0" fontId="10" fillId="0" borderId="10" xfId="1" applyFont="1" applyFill="1" applyBorder="1"/>
    <xf numFmtId="0" fontId="10" fillId="0" borderId="1" xfId="1" applyFont="1" applyFill="1" applyBorder="1" applyAlignment="1"/>
    <xf numFmtId="0" fontId="3" fillId="0" borderId="0" xfId="0" applyFont="1" applyBorder="1" applyAlignment="1">
      <alignment horizontal="center"/>
    </xf>
    <xf numFmtId="0" fontId="11" fillId="0" borderId="2" xfId="1" applyFont="1" applyFill="1" applyBorder="1" applyAlignment="1">
      <alignment horizontal="left" wrapText="1"/>
    </xf>
    <xf numFmtId="0" fontId="11" fillId="0" borderId="7" xfId="1" applyFont="1" applyFill="1" applyBorder="1" applyAlignment="1">
      <alignment horizontal="left" wrapText="1"/>
    </xf>
    <xf numFmtId="0" fontId="11" fillId="0" borderId="8" xfId="1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/>
    <xf numFmtId="0" fontId="3" fillId="0" borderId="8" xfId="0" applyFont="1" applyBorder="1" applyAlignment="1"/>
    <xf numFmtId="0" fontId="0" fillId="0" borderId="0" xfId="0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3" fillId="0" borderId="8" xfId="0" applyFont="1" applyBorder="1"/>
    <xf numFmtId="0" fontId="6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16" fillId="0" borderId="1" xfId="0" applyFont="1" applyBorder="1" applyAlignment="1"/>
    <xf numFmtId="0" fontId="16" fillId="0" borderId="1" xfId="0" applyFont="1" applyBorder="1"/>
    <xf numFmtId="0" fontId="16" fillId="0" borderId="1" xfId="0" applyFont="1" applyFill="1" applyBorder="1" applyAlignment="1"/>
    <xf numFmtId="0" fontId="9" fillId="0" borderId="2" xfId="0" applyFont="1" applyBorder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0" fillId="0" borderId="1" xfId="0" applyBorder="1"/>
    <xf numFmtId="0" fontId="9" fillId="0" borderId="2" xfId="0" applyFont="1" applyFill="1" applyBorder="1" applyAlignment="1"/>
    <xf numFmtId="0" fontId="4" fillId="0" borderId="8" xfId="0" applyFont="1" applyBorder="1" applyAlignment="1"/>
    <xf numFmtId="0" fontId="3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9" fillId="0" borderId="8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15" xfId="0" applyFont="1" applyBorder="1" applyAlignment="1">
      <alignment wrapText="1"/>
    </xf>
    <xf numFmtId="0" fontId="9" fillId="0" borderId="12" xfId="0" applyFont="1" applyBorder="1" applyAlignment="1">
      <alignment wrapText="1"/>
    </xf>
    <xf numFmtId="2" fontId="3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2" fontId="0" fillId="0" borderId="0" xfId="0" applyNumberFormat="1"/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wrapText="1"/>
    </xf>
    <xf numFmtId="0" fontId="9" fillId="0" borderId="2" xfId="0" applyFont="1" applyBorder="1" applyAlignment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9" fillId="0" borderId="2" xfId="0" applyFont="1" applyBorder="1" applyAlignment="1">
      <alignment horizontal="center" wrapText="1"/>
    </xf>
    <xf numFmtId="0" fontId="10" fillId="0" borderId="2" xfId="1" applyFont="1" applyFill="1" applyBorder="1" applyAlignment="1">
      <alignment horizontal="center"/>
    </xf>
    <xf numFmtId="0" fontId="10" fillId="0" borderId="8" xfId="1" applyFont="1" applyFill="1" applyBorder="1" applyAlignment="1">
      <alignment horizontal="center"/>
    </xf>
    <xf numFmtId="49" fontId="10" fillId="0" borderId="2" xfId="1" applyNumberFormat="1" applyFont="1" applyFill="1" applyBorder="1" applyAlignment="1">
      <alignment horizontal="center"/>
    </xf>
    <xf numFmtId="49" fontId="10" fillId="0" borderId="8" xfId="1" applyNumberFormat="1" applyFont="1" applyFill="1" applyBorder="1" applyAlignment="1">
      <alignment horizontal="center"/>
    </xf>
    <xf numFmtId="49" fontId="5" fillId="0" borderId="2" xfId="2" applyNumberFormat="1" applyFill="1" applyBorder="1" applyAlignment="1" applyProtection="1">
      <alignment horizontal="center"/>
    </xf>
    <xf numFmtId="49" fontId="15" fillId="0" borderId="8" xfId="1" applyNumberFormat="1" applyFont="1" applyFill="1" applyBorder="1" applyAlignment="1">
      <alignment horizontal="center"/>
    </xf>
    <xf numFmtId="49" fontId="14" fillId="0" borderId="2" xfId="2" applyNumberFormat="1" applyFont="1" applyFill="1" applyBorder="1" applyAlignment="1" applyProtection="1">
      <alignment horizontal="center"/>
    </xf>
    <xf numFmtId="49" fontId="14" fillId="0" borderId="8" xfId="2" applyNumberFormat="1" applyFont="1" applyFill="1" applyBorder="1" applyAlignment="1" applyProtection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11" fillId="0" borderId="2" xfId="1" applyFont="1" applyFill="1" applyBorder="1" applyAlignment="1">
      <alignment horizontal="left" wrapText="1"/>
    </xf>
    <xf numFmtId="0" fontId="11" fillId="0" borderId="7" xfId="1" applyFont="1" applyFill="1" applyBorder="1" applyAlignment="1">
      <alignment horizontal="left" wrapText="1"/>
    </xf>
    <xf numFmtId="0" fontId="11" fillId="0" borderId="8" xfId="1" applyFont="1" applyFill="1" applyBorder="1" applyAlignment="1">
      <alignment horizontal="left" wrapText="1"/>
    </xf>
    <xf numFmtId="0" fontId="6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9" fillId="0" borderId="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0" fillId="0" borderId="11" xfId="0" applyBorder="1" applyAlignment="1">
      <alignment wrapText="1"/>
    </xf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9" fillId="0" borderId="4" xfId="0" applyFont="1" applyBorder="1" applyAlignment="1">
      <alignment wrapText="1"/>
    </xf>
    <xf numFmtId="0" fontId="9" fillId="0" borderId="11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9" fillId="0" borderId="14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9" fillId="0" borderId="2" xfId="0" applyFont="1" applyFill="1" applyBorder="1" applyAlignment="1"/>
    <xf numFmtId="0" fontId="4" fillId="0" borderId="8" xfId="0" applyFont="1" applyBorder="1" applyAlignment="1"/>
    <xf numFmtId="0" fontId="3" fillId="0" borderId="2" xfId="0" applyFont="1" applyBorder="1" applyAlignment="1"/>
    <xf numFmtId="0" fontId="3" fillId="0" borderId="8" xfId="0" applyFont="1" applyBorder="1" applyAlignment="1"/>
    <xf numFmtId="0" fontId="3" fillId="0" borderId="2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2" xfId="0" applyFont="1" applyBorder="1" applyAlignment="1"/>
    <xf numFmtId="0" fontId="9" fillId="0" borderId="8" xfId="0" applyFont="1" applyBorder="1" applyAlignment="1"/>
    <xf numFmtId="16" fontId="3" fillId="0" borderId="2" xfId="0" applyNumberFormat="1" applyFont="1" applyBorder="1" applyAlignment="1"/>
    <xf numFmtId="0" fontId="9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3" fillId="0" borderId="11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0" fillId="0" borderId="8" xfId="0" applyBorder="1" applyAlignment="1"/>
    <xf numFmtId="0" fontId="9" fillId="0" borderId="2" xfId="0" applyFont="1" applyFill="1" applyBorder="1" applyAlignment="1">
      <alignment horizontal="center"/>
    </xf>
    <xf numFmtId="0" fontId="0" fillId="0" borderId="7" xfId="0" applyBorder="1" applyAlignment="1"/>
    <xf numFmtId="0" fontId="3" fillId="0" borderId="2" xfId="0" applyFont="1" applyFill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0" fillId="0" borderId="8" xfId="0" applyBorder="1" applyAlignment="1">
      <alignment horizontal="center"/>
    </xf>
    <xf numFmtId="0" fontId="9" fillId="0" borderId="7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2" xfId="0" applyFont="1" applyBorder="1" applyAlignment="1"/>
    <xf numFmtId="0" fontId="6" fillId="0" borderId="2" xfId="0" applyFont="1" applyBorder="1" applyAlignment="1">
      <alignment horizontal="center"/>
    </xf>
    <xf numFmtId="0" fontId="6" fillId="0" borderId="0" xfId="0" applyFont="1" applyAlignment="1"/>
    <xf numFmtId="0" fontId="0" fillId="0" borderId="0" xfId="0" applyAlignment="1"/>
    <xf numFmtId="0" fontId="0" fillId="0" borderId="5" xfId="0" applyBorder="1" applyAlignment="1">
      <alignment horizontal="center"/>
    </xf>
    <xf numFmtId="0" fontId="0" fillId="0" borderId="8" xfId="0" applyBorder="1" applyAlignment="1">
      <alignment wrapText="1"/>
    </xf>
    <xf numFmtId="0" fontId="9" fillId="0" borderId="2" xfId="0" applyFont="1" applyFill="1" applyBorder="1" applyAlignment="1">
      <alignment wrapText="1"/>
    </xf>
    <xf numFmtId="0" fontId="3" fillId="0" borderId="7" xfId="0" applyFont="1" applyBorder="1" applyAlignment="1">
      <alignment wrapText="1"/>
    </xf>
    <xf numFmtId="0" fontId="9" fillId="0" borderId="3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2" xfId="0" applyFont="1" applyFill="1" applyBorder="1" applyAlignment="1">
      <alignment horizontal="left"/>
    </xf>
    <xf numFmtId="0" fontId="4" fillId="0" borderId="8" xfId="0" applyFont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0" fillId="0" borderId="8" xfId="0" applyBorder="1" applyAlignment="1">
      <alignment horizontal="left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klr2006@mail.ru" TargetMode="External"/><Relationship Id="rId1" Type="http://schemas.openxmlformats.org/officeDocument/2006/relationships/hyperlink" Target="mailto:ukl2006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workbookViewId="0">
      <selection activeCell="A4" sqref="A4:XFD4"/>
    </sheetView>
  </sheetViews>
  <sheetFormatPr defaultRowHeight="15" x14ac:dyDescent="0.25"/>
  <cols>
    <col min="1" max="1" width="4.7109375" customWidth="1"/>
    <col min="2" max="2" width="26.5703125" customWidth="1"/>
    <col min="3" max="3" width="26.85546875" customWidth="1"/>
    <col min="4" max="4" width="27.28515625" customWidth="1"/>
    <col min="5" max="5" width="31.85546875" customWidth="1"/>
  </cols>
  <sheetData>
    <row r="1" spans="1:4" x14ac:dyDescent="0.25">
      <c r="A1" s="2" t="s">
        <v>147</v>
      </c>
      <c r="C1" s="1"/>
    </row>
    <row r="2" spans="1:4" ht="15" customHeight="1" x14ac:dyDescent="0.25">
      <c r="A2" s="2" t="s">
        <v>54</v>
      </c>
      <c r="C2" s="4"/>
    </row>
    <row r="3" spans="1:4" ht="15.75" x14ac:dyDescent="0.25">
      <c r="B3" s="4" t="s">
        <v>10</v>
      </c>
      <c r="C3" s="24" t="s">
        <v>119</v>
      </c>
    </row>
    <row r="4" spans="1:4" ht="14.25" customHeight="1" x14ac:dyDescent="0.25">
      <c r="A4" s="22" t="s">
        <v>164</v>
      </c>
      <c r="C4" s="4"/>
    </row>
    <row r="5" spans="1:4" ht="15" customHeight="1" x14ac:dyDescent="0.25">
      <c r="A5" s="4" t="s">
        <v>8</v>
      </c>
      <c r="C5" s="4"/>
    </row>
    <row r="6" spans="1:4" s="23" customFormat="1" ht="12.75" customHeight="1" x14ac:dyDescent="0.25">
      <c r="A6" s="4" t="s">
        <v>55</v>
      </c>
      <c r="C6" s="21"/>
    </row>
    <row r="7" spans="1:4" s="23" customFormat="1" ht="12.75" customHeight="1" x14ac:dyDescent="0.2">
      <c r="A7" s="21"/>
      <c r="C7" s="21"/>
    </row>
    <row r="8" spans="1:4" s="3" customFormat="1" ht="15" customHeight="1" x14ac:dyDescent="0.25">
      <c r="A8" s="12" t="s">
        <v>0</v>
      </c>
      <c r="B8" s="13" t="s">
        <v>9</v>
      </c>
      <c r="C8" s="27" t="s">
        <v>52</v>
      </c>
      <c r="D8" s="14"/>
    </row>
    <row r="9" spans="1:4" s="3" customFormat="1" ht="12" customHeight="1" x14ac:dyDescent="0.25">
      <c r="A9" s="12" t="s">
        <v>1</v>
      </c>
      <c r="B9" s="13" t="s">
        <v>11</v>
      </c>
      <c r="C9" s="92" t="s">
        <v>12</v>
      </c>
      <c r="D9" s="93"/>
    </row>
    <row r="10" spans="1:4" s="3" customFormat="1" ht="24" customHeight="1" x14ac:dyDescent="0.25">
      <c r="A10" s="12" t="s">
        <v>2</v>
      </c>
      <c r="B10" s="15" t="s">
        <v>13</v>
      </c>
      <c r="C10" s="94" t="s">
        <v>88</v>
      </c>
      <c r="D10" s="95"/>
    </row>
    <row r="11" spans="1:4" s="3" customFormat="1" ht="15" customHeight="1" x14ac:dyDescent="0.25">
      <c r="A11" s="12" t="s">
        <v>3</v>
      </c>
      <c r="B11" s="13" t="s">
        <v>14</v>
      </c>
      <c r="C11" s="92" t="s">
        <v>15</v>
      </c>
      <c r="D11" s="93"/>
    </row>
    <row r="12" spans="1:4" s="3" customFormat="1" ht="15" customHeight="1" x14ac:dyDescent="0.25">
      <c r="A12" s="102">
        <v>5</v>
      </c>
      <c r="B12" s="102" t="s">
        <v>91</v>
      </c>
      <c r="C12" s="59" t="s">
        <v>92</v>
      </c>
      <c r="D12" s="60" t="s">
        <v>93</v>
      </c>
    </row>
    <row r="13" spans="1:4" s="3" customFormat="1" ht="15" customHeight="1" x14ac:dyDescent="0.25">
      <c r="A13" s="102"/>
      <c r="B13" s="102"/>
      <c r="C13" s="59" t="s">
        <v>94</v>
      </c>
      <c r="D13" s="60" t="s">
        <v>95</v>
      </c>
    </row>
    <row r="14" spans="1:4" s="3" customFormat="1" ht="15" customHeight="1" x14ac:dyDescent="0.25">
      <c r="A14" s="102"/>
      <c r="B14" s="102"/>
      <c r="C14" s="59" t="s">
        <v>96</v>
      </c>
      <c r="D14" s="60" t="s">
        <v>97</v>
      </c>
    </row>
    <row r="15" spans="1:4" s="3" customFormat="1" ht="15" customHeight="1" x14ac:dyDescent="0.25">
      <c r="A15" s="102"/>
      <c r="B15" s="102"/>
      <c r="C15" s="59" t="s">
        <v>98</v>
      </c>
      <c r="D15" s="60" t="s">
        <v>99</v>
      </c>
    </row>
    <row r="16" spans="1:4" s="3" customFormat="1" ht="15" customHeight="1" x14ac:dyDescent="0.25">
      <c r="A16" s="102"/>
      <c r="B16" s="102"/>
      <c r="C16" s="59" t="s">
        <v>100</v>
      </c>
      <c r="D16" s="60" t="s">
        <v>101</v>
      </c>
    </row>
    <row r="17" spans="1:5" s="3" customFormat="1" ht="15" customHeight="1" x14ac:dyDescent="0.25">
      <c r="A17" s="102"/>
      <c r="B17" s="102"/>
      <c r="C17" s="59" t="s">
        <v>102</v>
      </c>
      <c r="D17" s="60" t="s">
        <v>103</v>
      </c>
    </row>
    <row r="18" spans="1:5" s="3" customFormat="1" ht="15" customHeight="1" x14ac:dyDescent="0.25">
      <c r="A18" s="102"/>
      <c r="B18" s="102"/>
      <c r="C18" s="61" t="s">
        <v>104</v>
      </c>
      <c r="D18" s="60" t="s">
        <v>105</v>
      </c>
    </row>
    <row r="19" spans="1:5" s="3" customFormat="1" ht="14.25" customHeight="1" x14ac:dyDescent="0.25">
      <c r="A19" s="12" t="s">
        <v>4</v>
      </c>
      <c r="B19" s="13" t="s">
        <v>16</v>
      </c>
      <c r="C19" s="96" t="s">
        <v>107</v>
      </c>
      <c r="D19" s="97"/>
    </row>
    <row r="20" spans="1:5" s="3" customFormat="1" x14ac:dyDescent="0.25">
      <c r="A20" s="12" t="s">
        <v>5</v>
      </c>
      <c r="B20" s="13" t="s">
        <v>17</v>
      </c>
      <c r="C20" s="98" t="s">
        <v>60</v>
      </c>
      <c r="D20" s="99"/>
    </row>
    <row r="21" spans="1:5" s="3" customFormat="1" ht="16.5" customHeight="1" x14ac:dyDescent="0.25">
      <c r="A21" s="12" t="s">
        <v>6</v>
      </c>
      <c r="B21" s="13" t="s">
        <v>18</v>
      </c>
      <c r="C21" s="94" t="s">
        <v>19</v>
      </c>
      <c r="D21" s="95"/>
    </row>
    <row r="22" spans="1:5" s="3" customFormat="1" ht="16.5" customHeight="1" x14ac:dyDescent="0.25">
      <c r="A22" s="25"/>
      <c r="B22" s="26"/>
      <c r="C22" s="25"/>
      <c r="D22" s="25"/>
    </row>
    <row r="23" spans="1:5" s="5" customFormat="1" ht="15.75" customHeight="1" x14ac:dyDescent="0.25">
      <c r="A23" s="8" t="s">
        <v>20</v>
      </c>
      <c r="B23" s="17"/>
      <c r="C23" s="17"/>
      <c r="D23" s="17"/>
    </row>
    <row r="24" spans="1:5" s="5" customFormat="1" ht="15.75" customHeight="1" x14ac:dyDescent="0.25">
      <c r="A24" s="16"/>
      <c r="B24" s="17"/>
      <c r="C24" s="17"/>
      <c r="D24" s="17"/>
    </row>
    <row r="25" spans="1:5" ht="21.75" customHeight="1" x14ac:dyDescent="0.25">
      <c r="A25" s="6"/>
      <c r="B25" s="18" t="s">
        <v>21</v>
      </c>
      <c r="C25" s="7" t="s">
        <v>22</v>
      </c>
      <c r="D25" s="9" t="s">
        <v>23</v>
      </c>
    </row>
    <row r="26" spans="1:5" s="5" customFormat="1" ht="28.5" customHeight="1" x14ac:dyDescent="0.25">
      <c r="A26" s="104" t="s">
        <v>26</v>
      </c>
      <c r="B26" s="105"/>
      <c r="C26" s="105"/>
      <c r="D26" s="106"/>
    </row>
    <row r="27" spans="1:5" s="5" customFormat="1" ht="15" customHeight="1" x14ac:dyDescent="0.25">
      <c r="A27" s="29"/>
      <c r="B27" s="30"/>
      <c r="C27" s="30"/>
      <c r="D27" s="31"/>
    </row>
    <row r="28" spans="1:5" ht="13.5" customHeight="1" x14ac:dyDescent="0.25">
      <c r="A28" s="7">
        <v>1</v>
      </c>
      <c r="B28" s="6" t="s">
        <v>108</v>
      </c>
      <c r="C28" s="6" t="s">
        <v>24</v>
      </c>
      <c r="D28" s="6" t="s">
        <v>25</v>
      </c>
    </row>
    <row r="29" spans="1:5" x14ac:dyDescent="0.25">
      <c r="A29" s="20" t="s">
        <v>27</v>
      </c>
      <c r="B29" s="19"/>
      <c r="C29" s="19"/>
      <c r="D29" s="19"/>
    </row>
    <row r="30" spans="1:5" ht="12.75" customHeight="1" x14ac:dyDescent="0.25">
      <c r="A30" s="7">
        <v>1</v>
      </c>
      <c r="B30" s="6" t="s">
        <v>109</v>
      </c>
      <c r="C30" s="6" t="s">
        <v>110</v>
      </c>
      <c r="D30" s="10" t="s">
        <v>111</v>
      </c>
      <c r="E30" t="s">
        <v>87</v>
      </c>
    </row>
    <row r="31" spans="1:5" x14ac:dyDescent="0.25">
      <c r="A31" s="20" t="s">
        <v>43</v>
      </c>
      <c r="B31" s="19"/>
      <c r="C31" s="19"/>
      <c r="D31" s="19"/>
    </row>
    <row r="32" spans="1:5" ht="13.5" customHeight="1" x14ac:dyDescent="0.25">
      <c r="A32" s="20" t="s">
        <v>44</v>
      </c>
      <c r="B32" s="19"/>
      <c r="C32" s="19"/>
      <c r="D32" s="19"/>
    </row>
    <row r="33" spans="1:4" ht="12" customHeight="1" x14ac:dyDescent="0.25">
      <c r="A33" s="7">
        <v>1</v>
      </c>
      <c r="B33" s="6" t="s">
        <v>28</v>
      </c>
      <c r="C33" s="6" t="s">
        <v>120</v>
      </c>
      <c r="D33" s="10" t="s">
        <v>29</v>
      </c>
    </row>
    <row r="34" spans="1:4" x14ac:dyDescent="0.25">
      <c r="A34" s="20" t="s">
        <v>30</v>
      </c>
      <c r="B34" s="19"/>
      <c r="C34" s="19"/>
      <c r="D34" s="19"/>
    </row>
    <row r="35" spans="1:4" ht="14.25" customHeight="1" x14ac:dyDescent="0.25">
      <c r="A35" s="7">
        <v>1</v>
      </c>
      <c r="B35" s="6" t="s">
        <v>31</v>
      </c>
      <c r="C35" s="6" t="s">
        <v>24</v>
      </c>
      <c r="D35" s="6" t="s">
        <v>32</v>
      </c>
    </row>
    <row r="36" spans="1:4" ht="13.5" customHeight="1" x14ac:dyDescent="0.25">
      <c r="A36" s="20" t="s">
        <v>33</v>
      </c>
      <c r="B36" s="19"/>
      <c r="C36" s="19"/>
      <c r="D36" s="19"/>
    </row>
    <row r="37" spans="1:4" x14ac:dyDescent="0.25">
      <c r="A37" s="7">
        <v>1</v>
      </c>
      <c r="B37" s="6" t="s">
        <v>34</v>
      </c>
      <c r="C37" s="6" t="s">
        <v>24</v>
      </c>
      <c r="D37" s="6" t="s">
        <v>25</v>
      </c>
    </row>
    <row r="38" spans="1:4" x14ac:dyDescent="0.25">
      <c r="A38" s="28"/>
      <c r="B38" s="11"/>
      <c r="C38" s="11"/>
      <c r="D38" s="11"/>
    </row>
    <row r="39" spans="1:4" x14ac:dyDescent="0.25">
      <c r="A39" s="4" t="s">
        <v>53</v>
      </c>
      <c r="B39" s="19"/>
      <c r="C39" s="19"/>
      <c r="D39" s="19"/>
    </row>
    <row r="40" spans="1:4" x14ac:dyDescent="0.25">
      <c r="A40" s="7">
        <v>1</v>
      </c>
      <c r="B40" s="6" t="s">
        <v>35</v>
      </c>
      <c r="C40" s="100">
        <v>1979</v>
      </c>
      <c r="D40" s="101"/>
    </row>
    <row r="41" spans="1:4" x14ac:dyDescent="0.25">
      <c r="A41" s="7">
        <v>2</v>
      </c>
      <c r="B41" s="6" t="s">
        <v>37</v>
      </c>
      <c r="C41" s="100" t="s">
        <v>112</v>
      </c>
      <c r="D41" s="101"/>
    </row>
    <row r="42" spans="1:4" ht="15" customHeight="1" x14ac:dyDescent="0.25">
      <c r="A42" s="7">
        <v>3</v>
      </c>
      <c r="B42" s="6" t="s">
        <v>38</v>
      </c>
      <c r="C42" s="100" t="s">
        <v>113</v>
      </c>
      <c r="D42" s="103"/>
    </row>
    <row r="43" spans="1:4" x14ac:dyDescent="0.25">
      <c r="A43" s="7">
        <v>4</v>
      </c>
      <c r="B43" s="6" t="s">
        <v>36</v>
      </c>
      <c r="C43" s="100" t="s">
        <v>114</v>
      </c>
      <c r="D43" s="103"/>
    </row>
    <row r="44" spans="1:4" x14ac:dyDescent="0.25">
      <c r="A44" s="7">
        <v>5</v>
      </c>
      <c r="B44" s="6" t="s">
        <v>39</v>
      </c>
      <c r="C44" s="100" t="s">
        <v>115</v>
      </c>
      <c r="D44" s="103"/>
    </row>
    <row r="45" spans="1:4" x14ac:dyDescent="0.25">
      <c r="A45" s="7">
        <v>6</v>
      </c>
      <c r="B45" s="6" t="s">
        <v>40</v>
      </c>
      <c r="C45" s="100">
        <v>3537.6</v>
      </c>
      <c r="D45" s="101"/>
    </row>
    <row r="46" spans="1:4" ht="15" customHeight="1" x14ac:dyDescent="0.25">
      <c r="A46" s="7">
        <v>7</v>
      </c>
      <c r="B46" s="6" t="s">
        <v>41</v>
      </c>
      <c r="C46" s="100">
        <v>87.8</v>
      </c>
      <c r="D46" s="101"/>
    </row>
    <row r="47" spans="1:4" x14ac:dyDescent="0.25">
      <c r="A47" s="7">
        <v>8</v>
      </c>
      <c r="B47" s="6" t="s">
        <v>42</v>
      </c>
      <c r="C47" s="100">
        <v>596.6</v>
      </c>
      <c r="D47" s="101"/>
    </row>
    <row r="48" spans="1:4" x14ac:dyDescent="0.25">
      <c r="A48" s="7">
        <v>9</v>
      </c>
      <c r="B48" s="6" t="s">
        <v>125</v>
      </c>
      <c r="C48" s="100" t="s">
        <v>126</v>
      </c>
      <c r="D48" s="101"/>
    </row>
    <row r="49" spans="1:4" x14ac:dyDescent="0.25">
      <c r="A49" s="66"/>
      <c r="B49" s="6" t="s">
        <v>89</v>
      </c>
      <c r="C49" s="66" t="s">
        <v>116</v>
      </c>
      <c r="D49" s="66"/>
    </row>
    <row r="50" spans="1:4" ht="15" customHeight="1" x14ac:dyDescent="0.25">
      <c r="A50" s="4"/>
    </row>
    <row r="51" spans="1:4" x14ac:dyDescent="0.25">
      <c r="A51" s="4"/>
    </row>
    <row r="53" spans="1:4" ht="15" customHeight="1" x14ac:dyDescent="0.25"/>
  </sheetData>
  <mergeCells count="18">
    <mergeCell ref="C48:D48"/>
    <mergeCell ref="A12:A18"/>
    <mergeCell ref="B12:B18"/>
    <mergeCell ref="C45:D45"/>
    <mergeCell ref="C46:D46"/>
    <mergeCell ref="C47:D47"/>
    <mergeCell ref="C44:D44"/>
    <mergeCell ref="C21:D21"/>
    <mergeCell ref="A26:D26"/>
    <mergeCell ref="C40:D40"/>
    <mergeCell ref="C41:D41"/>
    <mergeCell ref="C42:D42"/>
    <mergeCell ref="C43:D43"/>
    <mergeCell ref="C9:D9"/>
    <mergeCell ref="C10:D10"/>
    <mergeCell ref="C11:D11"/>
    <mergeCell ref="C19:D19"/>
    <mergeCell ref="C20:D20"/>
  </mergeCells>
  <hyperlinks>
    <hyperlink ref="C20" r:id="rId1" display="ukl2006@mail.ru"/>
    <hyperlink ref="C19" r:id="rId2"/>
  </hyperlinks>
  <pageMargins left="0.74" right="0" top="0.74803149606299213" bottom="0.75" header="0.31496062992125984" footer="0.31496062992125984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topLeftCell="A67" workbookViewId="0">
      <selection activeCell="H82" sqref="H82"/>
    </sheetView>
  </sheetViews>
  <sheetFormatPr defaultRowHeight="15" x14ac:dyDescent="0.25"/>
  <cols>
    <col min="1" max="1" width="15.85546875" customWidth="1"/>
    <col min="2" max="2" width="13.42578125" style="34" customWidth="1"/>
    <col min="3" max="3" width="8.5703125" style="34" customWidth="1"/>
    <col min="4" max="4" width="8.28515625" customWidth="1"/>
    <col min="5" max="5" width="9" customWidth="1"/>
    <col min="6" max="6" width="9.7109375" customWidth="1"/>
    <col min="7" max="7" width="10.28515625" customWidth="1"/>
    <col min="8" max="8" width="11" customWidth="1"/>
  </cols>
  <sheetData>
    <row r="1" spans="1:8" x14ac:dyDescent="0.25">
      <c r="A1" s="4" t="s">
        <v>127</v>
      </c>
      <c r="B1"/>
      <c r="C1" s="43"/>
      <c r="D1" s="43"/>
    </row>
    <row r="2" spans="1:8" ht="13.5" customHeight="1" x14ac:dyDescent="0.25">
      <c r="A2" s="4" t="s">
        <v>148</v>
      </c>
      <c r="B2"/>
      <c r="C2" s="43"/>
      <c r="D2" s="43"/>
    </row>
    <row r="3" spans="1:8" ht="56.25" customHeight="1" x14ac:dyDescent="0.25">
      <c r="A3" s="67" t="s">
        <v>66</v>
      </c>
      <c r="B3" s="68"/>
      <c r="C3" s="44" t="s">
        <v>67</v>
      </c>
      <c r="D3" s="32" t="s">
        <v>68</v>
      </c>
      <c r="E3" s="32" t="s">
        <v>69</v>
      </c>
      <c r="F3" s="32" t="s">
        <v>70</v>
      </c>
      <c r="G3" s="45" t="s">
        <v>71</v>
      </c>
      <c r="H3" s="32" t="s">
        <v>72</v>
      </c>
    </row>
    <row r="4" spans="1:8" ht="21" customHeight="1" x14ac:dyDescent="0.25">
      <c r="A4" s="157" t="s">
        <v>149</v>
      </c>
      <c r="B4" s="156"/>
      <c r="C4" s="44"/>
      <c r="D4" s="32">
        <v>-1071.42</v>
      </c>
      <c r="E4" s="32"/>
      <c r="F4" s="32"/>
      <c r="G4" s="45"/>
      <c r="H4" s="32"/>
    </row>
    <row r="5" spans="1:8" ht="18" customHeight="1" x14ac:dyDescent="0.25">
      <c r="A5" s="67" t="s">
        <v>128</v>
      </c>
      <c r="B5" s="68"/>
      <c r="C5" s="44"/>
      <c r="D5" s="32">
        <v>50.74</v>
      </c>
      <c r="E5" s="32"/>
      <c r="F5" s="32"/>
      <c r="G5" s="45"/>
      <c r="H5" s="32"/>
    </row>
    <row r="6" spans="1:8" ht="18.75" customHeight="1" x14ac:dyDescent="0.25">
      <c r="A6" s="67" t="s">
        <v>129</v>
      </c>
      <c r="B6" s="68"/>
      <c r="C6" s="44"/>
      <c r="D6" s="32">
        <v>-1122.1600000000001</v>
      </c>
      <c r="E6" s="32"/>
      <c r="F6" s="32"/>
      <c r="G6" s="45"/>
      <c r="H6" s="32"/>
    </row>
    <row r="7" spans="1:8" ht="17.25" customHeight="1" x14ac:dyDescent="0.25">
      <c r="A7" s="141" t="s">
        <v>150</v>
      </c>
      <c r="B7" s="130"/>
      <c r="C7" s="130"/>
      <c r="D7" s="130"/>
      <c r="E7" s="130"/>
      <c r="F7" s="130"/>
      <c r="G7" s="130"/>
      <c r="H7" s="145"/>
    </row>
    <row r="8" spans="1:8" ht="17.25" customHeight="1" x14ac:dyDescent="0.25">
      <c r="A8" s="125" t="s">
        <v>73</v>
      </c>
      <c r="B8" s="140"/>
      <c r="C8" s="36">
        <v>21.13</v>
      </c>
      <c r="D8" s="33">
        <v>-236.97</v>
      </c>
      <c r="E8" s="33">
        <f>E12+E15+E18+E21+E24+E27</f>
        <v>859.84999999999991</v>
      </c>
      <c r="F8" s="33">
        <f>F12+F15+F18+F21+F24+F27</f>
        <v>966.38000000000011</v>
      </c>
      <c r="G8" s="33">
        <f>G12+G15+G18+G21+G24+G27</f>
        <v>966.38000000000011</v>
      </c>
      <c r="H8" s="77">
        <f>F8-E8+D8</f>
        <v>-130.4399999999998</v>
      </c>
    </row>
    <row r="9" spans="1:8" x14ac:dyDescent="0.25">
      <c r="A9" s="46" t="s">
        <v>74</v>
      </c>
      <c r="B9" s="47"/>
      <c r="C9" s="7">
        <f t="shared" ref="C9:H9" si="0">C8-C10</f>
        <v>19.02</v>
      </c>
      <c r="D9" s="77">
        <f t="shared" si="0"/>
        <v>-213.273</v>
      </c>
      <c r="E9" s="77">
        <f t="shared" si="0"/>
        <v>773.8649999999999</v>
      </c>
      <c r="F9" s="77">
        <f t="shared" si="0"/>
        <v>869.74200000000008</v>
      </c>
      <c r="G9" s="77">
        <f t="shared" si="0"/>
        <v>869.74200000000008</v>
      </c>
      <c r="H9" s="77">
        <f t="shared" si="0"/>
        <v>-117.39599999999982</v>
      </c>
    </row>
    <row r="10" spans="1:8" x14ac:dyDescent="0.25">
      <c r="A10" s="129" t="s">
        <v>75</v>
      </c>
      <c r="B10" s="130"/>
      <c r="C10" s="7">
        <v>2.11</v>
      </c>
      <c r="D10" s="77">
        <f>D8*10%</f>
        <v>-23.697000000000003</v>
      </c>
      <c r="E10" s="77">
        <f>E8*10%</f>
        <v>85.984999999999999</v>
      </c>
      <c r="F10" s="77">
        <f>F8*10%</f>
        <v>96.638000000000019</v>
      </c>
      <c r="G10" s="77">
        <f>G8*10%</f>
        <v>96.638000000000019</v>
      </c>
      <c r="H10" s="77">
        <f>H8*10%</f>
        <v>-13.043999999999981</v>
      </c>
    </row>
    <row r="11" spans="1:8" ht="12.75" customHeight="1" x14ac:dyDescent="0.25">
      <c r="A11" s="141" t="s">
        <v>76</v>
      </c>
      <c r="B11" s="142"/>
      <c r="C11" s="142"/>
      <c r="D11" s="142"/>
      <c r="E11" s="142"/>
      <c r="F11" s="142"/>
      <c r="G11" s="142"/>
      <c r="H11" s="140"/>
    </row>
    <row r="12" spans="1:8" x14ac:dyDescent="0.25">
      <c r="A12" s="143" t="s">
        <v>56</v>
      </c>
      <c r="B12" s="144"/>
      <c r="C12" s="36">
        <v>5.65</v>
      </c>
      <c r="D12" s="33">
        <v>-68.900000000000006</v>
      </c>
      <c r="E12" s="33">
        <v>237.48</v>
      </c>
      <c r="F12" s="33">
        <v>267.89</v>
      </c>
      <c r="G12" s="33">
        <v>267.89</v>
      </c>
      <c r="H12" s="77">
        <f t="shared" ref="H12:H30" si="1">F12-E12+D12</f>
        <v>-38.490000000000009</v>
      </c>
    </row>
    <row r="13" spans="1:8" x14ac:dyDescent="0.25">
      <c r="A13" s="46" t="s">
        <v>74</v>
      </c>
      <c r="B13" s="47"/>
      <c r="C13" s="7">
        <v>5.08</v>
      </c>
      <c r="D13" s="77">
        <f>D12-D14</f>
        <v>-62.010000000000005</v>
      </c>
      <c r="E13" s="77">
        <f>E12-E14</f>
        <v>213.732</v>
      </c>
      <c r="F13" s="77">
        <f>F12-F14</f>
        <v>241.101</v>
      </c>
      <c r="G13" s="77">
        <f>G12-G14</f>
        <v>241.101</v>
      </c>
      <c r="H13" s="77">
        <f t="shared" si="1"/>
        <v>-34.641000000000005</v>
      </c>
    </row>
    <row r="14" spans="1:8" x14ac:dyDescent="0.25">
      <c r="A14" s="129" t="s">
        <v>75</v>
      </c>
      <c r="B14" s="130"/>
      <c r="C14" s="7">
        <v>0.56999999999999995</v>
      </c>
      <c r="D14" s="77">
        <f>D12*10%</f>
        <v>-6.8900000000000006</v>
      </c>
      <c r="E14" s="77">
        <f>E12*10%</f>
        <v>23.748000000000001</v>
      </c>
      <c r="F14" s="77">
        <f>F12*10%</f>
        <v>26.789000000000001</v>
      </c>
      <c r="G14" s="77">
        <f>G12*10%</f>
        <v>26.789000000000001</v>
      </c>
      <c r="H14" s="77">
        <f t="shared" si="1"/>
        <v>-3.8490000000000002</v>
      </c>
    </row>
    <row r="15" spans="1:8" ht="23.25" customHeight="1" x14ac:dyDescent="0.25">
      <c r="A15" s="143" t="s">
        <v>45</v>
      </c>
      <c r="B15" s="144"/>
      <c r="C15" s="36">
        <v>3.45</v>
      </c>
      <c r="D15" s="33">
        <v>-41.88</v>
      </c>
      <c r="E15" s="33">
        <v>145.01</v>
      </c>
      <c r="F15" s="33">
        <v>163.83000000000001</v>
      </c>
      <c r="G15" s="33">
        <v>163.83000000000001</v>
      </c>
      <c r="H15" s="77">
        <f t="shared" si="1"/>
        <v>-23.059999999999981</v>
      </c>
    </row>
    <row r="16" spans="1:8" x14ac:dyDescent="0.25">
      <c r="A16" s="46" t="s">
        <v>74</v>
      </c>
      <c r="B16" s="47"/>
      <c r="C16" s="7">
        <v>3.1</v>
      </c>
      <c r="D16" s="77">
        <f>D15-D17</f>
        <v>-37.692</v>
      </c>
      <c r="E16" s="77">
        <f>E15-E17</f>
        <v>130.50899999999999</v>
      </c>
      <c r="F16" s="77">
        <f>F15-F17</f>
        <v>147.447</v>
      </c>
      <c r="G16" s="77">
        <f>G15-G17</f>
        <v>147.447</v>
      </c>
      <c r="H16" s="77">
        <f t="shared" si="1"/>
        <v>-20.753999999999984</v>
      </c>
    </row>
    <row r="17" spans="1:8" ht="15" customHeight="1" x14ac:dyDescent="0.25">
      <c r="A17" s="129" t="s">
        <v>75</v>
      </c>
      <c r="B17" s="130"/>
      <c r="C17" s="7">
        <v>0.35</v>
      </c>
      <c r="D17" s="77">
        <f>D15*10%</f>
        <v>-4.1880000000000006</v>
      </c>
      <c r="E17" s="77">
        <f>E15*10%</f>
        <v>14.500999999999999</v>
      </c>
      <c r="F17" s="77">
        <f>F15*10%</f>
        <v>16.383000000000003</v>
      </c>
      <c r="G17" s="77">
        <f>G15*10%</f>
        <v>16.383000000000003</v>
      </c>
      <c r="H17" s="77">
        <f t="shared" si="1"/>
        <v>-2.3059999999999974</v>
      </c>
    </row>
    <row r="18" spans="1:8" ht="15" customHeight="1" x14ac:dyDescent="0.25">
      <c r="A18" s="143" t="s">
        <v>57</v>
      </c>
      <c r="B18" s="144"/>
      <c r="C18" s="44">
        <v>2.37</v>
      </c>
      <c r="D18" s="33">
        <v>-28.83</v>
      </c>
      <c r="E18" s="33">
        <v>99.62</v>
      </c>
      <c r="F18" s="33">
        <v>112.52</v>
      </c>
      <c r="G18" s="33">
        <v>112.52</v>
      </c>
      <c r="H18" s="77">
        <f t="shared" si="1"/>
        <v>-15.930000000000007</v>
      </c>
    </row>
    <row r="19" spans="1:8" ht="13.5" customHeight="1" x14ac:dyDescent="0.25">
      <c r="A19" s="46" t="s">
        <v>74</v>
      </c>
      <c r="B19" s="47"/>
      <c r="C19" s="7">
        <v>2.13</v>
      </c>
      <c r="D19" s="77">
        <f>D18-D20</f>
        <v>-25.946999999999999</v>
      </c>
      <c r="E19" s="77">
        <f>E18-E20</f>
        <v>89.658000000000001</v>
      </c>
      <c r="F19" s="77">
        <f>F18-F20</f>
        <v>101.268</v>
      </c>
      <c r="G19" s="77">
        <f>G18-G20</f>
        <v>101.268</v>
      </c>
      <c r="H19" s="77">
        <f t="shared" si="1"/>
        <v>-14.337</v>
      </c>
    </row>
    <row r="20" spans="1:8" ht="12.75" customHeight="1" x14ac:dyDescent="0.25">
      <c r="A20" s="129" t="s">
        <v>75</v>
      </c>
      <c r="B20" s="130"/>
      <c r="C20" s="7">
        <v>0.24</v>
      </c>
      <c r="D20" s="77">
        <f>D18*10%</f>
        <v>-2.883</v>
      </c>
      <c r="E20" s="77">
        <f>E18*10%</f>
        <v>9.9620000000000015</v>
      </c>
      <c r="F20" s="77">
        <f>F18*10%</f>
        <v>11.252000000000001</v>
      </c>
      <c r="G20" s="77">
        <f>G18*10%</f>
        <v>11.252000000000001</v>
      </c>
      <c r="H20" s="77">
        <f t="shared" si="1"/>
        <v>-1.5930000000000009</v>
      </c>
    </row>
    <row r="21" spans="1:8" x14ac:dyDescent="0.25">
      <c r="A21" s="143" t="s">
        <v>58</v>
      </c>
      <c r="B21" s="144"/>
      <c r="C21" s="35">
        <v>1.1100000000000001</v>
      </c>
      <c r="D21" s="7">
        <v>-15.87</v>
      </c>
      <c r="E21" s="7">
        <v>46.66</v>
      </c>
      <c r="F21" s="7">
        <v>52.69</v>
      </c>
      <c r="G21" s="7">
        <v>52.69</v>
      </c>
      <c r="H21" s="77">
        <f t="shared" si="1"/>
        <v>-9.8399999999999981</v>
      </c>
    </row>
    <row r="22" spans="1:8" ht="14.25" customHeight="1" x14ac:dyDescent="0.25">
      <c r="A22" s="46" t="s">
        <v>74</v>
      </c>
      <c r="B22" s="47"/>
      <c r="C22" s="7">
        <v>1</v>
      </c>
      <c r="D22" s="77">
        <f>D21-D23</f>
        <v>-14.282999999999999</v>
      </c>
      <c r="E22" s="77">
        <f>E21-E23</f>
        <v>41.994</v>
      </c>
      <c r="F22" s="77">
        <f>F21-F23</f>
        <v>47.420999999999999</v>
      </c>
      <c r="G22" s="77">
        <f>G21-G23</f>
        <v>47.420999999999999</v>
      </c>
      <c r="H22" s="77">
        <f t="shared" si="1"/>
        <v>-8.8559999999999999</v>
      </c>
    </row>
    <row r="23" spans="1:8" ht="14.25" customHeight="1" x14ac:dyDescent="0.25">
      <c r="A23" s="129" t="s">
        <v>75</v>
      </c>
      <c r="B23" s="130"/>
      <c r="C23" s="7">
        <v>0.11</v>
      </c>
      <c r="D23" s="77">
        <f>D21*10%</f>
        <v>-1.587</v>
      </c>
      <c r="E23" s="77">
        <f>E21*10%</f>
        <v>4.6659999999999995</v>
      </c>
      <c r="F23" s="77">
        <f>F21*10%</f>
        <v>5.2690000000000001</v>
      </c>
      <c r="G23" s="77">
        <f>G21*10%</f>
        <v>5.2690000000000001</v>
      </c>
      <c r="H23" s="77">
        <f t="shared" si="1"/>
        <v>-0.98399999999999932</v>
      </c>
    </row>
    <row r="24" spans="1:8" ht="14.25" customHeight="1" x14ac:dyDescent="0.25">
      <c r="A24" s="10" t="s">
        <v>46</v>
      </c>
      <c r="B24" s="48"/>
      <c r="C24" s="35">
        <v>4.3600000000000003</v>
      </c>
      <c r="D24" s="7">
        <v>-40.67</v>
      </c>
      <c r="E24" s="7">
        <v>181.91</v>
      </c>
      <c r="F24" s="7">
        <v>199.9</v>
      </c>
      <c r="G24" s="7">
        <v>199.9</v>
      </c>
      <c r="H24" s="77">
        <f t="shared" si="1"/>
        <v>-22.679999999999993</v>
      </c>
    </row>
    <row r="25" spans="1:8" ht="14.25" customHeight="1" x14ac:dyDescent="0.25">
      <c r="A25" s="46" t="s">
        <v>74</v>
      </c>
      <c r="B25" s="47"/>
      <c r="C25" s="7">
        <f>C24-C26</f>
        <v>3.9200000000000004</v>
      </c>
      <c r="D25" s="77">
        <f>D24-D26</f>
        <v>-36.603000000000002</v>
      </c>
      <c r="E25" s="77">
        <f>E24-E26</f>
        <v>163.71899999999999</v>
      </c>
      <c r="F25" s="77">
        <f t="shared" ref="F25:H25" si="2">F24-F26</f>
        <v>179.91</v>
      </c>
      <c r="G25" s="77">
        <f t="shared" ref="G25" si="3">G24-G26</f>
        <v>179.91</v>
      </c>
      <c r="H25" s="77">
        <f t="shared" si="2"/>
        <v>-20.411999999999995</v>
      </c>
    </row>
    <row r="26" spans="1:8" x14ac:dyDescent="0.25">
      <c r="A26" s="129" t="s">
        <v>75</v>
      </c>
      <c r="B26" s="130"/>
      <c r="C26" s="7">
        <v>0.44</v>
      </c>
      <c r="D26" s="77">
        <f>D24*10%</f>
        <v>-4.0670000000000002</v>
      </c>
      <c r="E26" s="77">
        <f>E24*10%</f>
        <v>18.190999999999999</v>
      </c>
      <c r="F26" s="77">
        <f>F24*10%</f>
        <v>19.990000000000002</v>
      </c>
      <c r="G26" s="77">
        <f>G24*10%</f>
        <v>19.990000000000002</v>
      </c>
      <c r="H26" s="77">
        <f t="shared" si="1"/>
        <v>-2.2679999999999971</v>
      </c>
    </row>
    <row r="27" spans="1:8" ht="14.25" customHeight="1" x14ac:dyDescent="0.25">
      <c r="A27" s="114" t="s">
        <v>47</v>
      </c>
      <c r="B27" s="137"/>
      <c r="C27" s="159">
        <v>4.1900000000000004</v>
      </c>
      <c r="D27" s="112">
        <v>-42.29</v>
      </c>
      <c r="E27" s="112">
        <v>149.16999999999999</v>
      </c>
      <c r="F27" s="112">
        <v>169.55</v>
      </c>
      <c r="G27" s="112">
        <v>169.55</v>
      </c>
      <c r="H27" s="77">
        <f t="shared" si="1"/>
        <v>-21.909999999999975</v>
      </c>
    </row>
    <row r="28" spans="1:8" ht="0.75" hidden="1" customHeight="1" x14ac:dyDescent="0.25">
      <c r="A28" s="138"/>
      <c r="B28" s="139"/>
      <c r="C28" s="160"/>
      <c r="D28" s="113"/>
      <c r="E28" s="113"/>
      <c r="F28" s="113"/>
      <c r="G28" s="113"/>
      <c r="H28" s="77">
        <f t="shared" si="1"/>
        <v>0</v>
      </c>
    </row>
    <row r="29" spans="1:8" x14ac:dyDescent="0.25">
      <c r="A29" s="46" t="s">
        <v>74</v>
      </c>
      <c r="B29" s="47"/>
      <c r="C29" s="7">
        <v>3.77</v>
      </c>
      <c r="D29" s="77">
        <f>D27-D30</f>
        <v>-38.061</v>
      </c>
      <c r="E29" s="77">
        <f>E27-E30</f>
        <v>134.25</v>
      </c>
      <c r="F29" s="77">
        <f>F27-F30</f>
        <v>152.59</v>
      </c>
      <c r="G29" s="77">
        <f>G27-G30</f>
        <v>152.59</v>
      </c>
      <c r="H29" s="77">
        <f t="shared" si="1"/>
        <v>-19.720999999999997</v>
      </c>
    </row>
    <row r="30" spans="1:8" x14ac:dyDescent="0.25">
      <c r="A30" s="129" t="s">
        <v>75</v>
      </c>
      <c r="B30" s="130"/>
      <c r="C30" s="7">
        <v>0.42</v>
      </c>
      <c r="D30" s="77">
        <f>D27*10%</f>
        <v>-4.2290000000000001</v>
      </c>
      <c r="E30" s="77">
        <v>14.92</v>
      </c>
      <c r="F30" s="77">
        <v>16.96</v>
      </c>
      <c r="G30" s="77">
        <v>16.96</v>
      </c>
      <c r="H30" s="77">
        <f t="shared" si="1"/>
        <v>-2.1889999999999992</v>
      </c>
    </row>
    <row r="31" spans="1:8" ht="6.75" customHeight="1" x14ac:dyDescent="0.25">
      <c r="A31" s="56"/>
      <c r="B31" s="57"/>
      <c r="C31" s="7"/>
      <c r="D31" s="7"/>
      <c r="E31" s="7"/>
      <c r="F31" s="7"/>
      <c r="G31" s="54"/>
      <c r="H31" s="7"/>
    </row>
    <row r="32" spans="1:8" ht="15.75" customHeight="1" x14ac:dyDescent="0.25">
      <c r="A32" s="125" t="s">
        <v>48</v>
      </c>
      <c r="B32" s="126"/>
      <c r="C32" s="35">
        <v>7.8</v>
      </c>
      <c r="D32" s="35">
        <v>-877.08</v>
      </c>
      <c r="E32" s="35">
        <v>323.69</v>
      </c>
      <c r="F32" s="35">
        <v>365.25</v>
      </c>
      <c r="G32" s="62">
        <f>G33+G34</f>
        <v>308.99</v>
      </c>
      <c r="H32" s="78">
        <f>F32-E32+D32+F32-G32</f>
        <v>-779.26</v>
      </c>
    </row>
    <row r="33" spans="1:8" ht="15.75" customHeight="1" x14ac:dyDescent="0.25">
      <c r="A33" s="46" t="s">
        <v>77</v>
      </c>
      <c r="B33" s="47"/>
      <c r="C33" s="7">
        <v>7.02</v>
      </c>
      <c r="D33" s="7">
        <v>-874.14</v>
      </c>
      <c r="E33" s="77">
        <f>E32-E34</f>
        <v>291.32100000000003</v>
      </c>
      <c r="F33" s="77">
        <f>F32-F34</f>
        <v>328.72500000000002</v>
      </c>
      <c r="G33" s="55">
        <v>272.45999999999998</v>
      </c>
      <c r="H33" s="78">
        <f t="shared" ref="H33:H34" si="4">F33-E33+D33+F33-G33</f>
        <v>-780.471</v>
      </c>
    </row>
    <row r="34" spans="1:8" ht="15.75" customHeight="1" x14ac:dyDescent="0.25">
      <c r="A34" s="129" t="s">
        <v>75</v>
      </c>
      <c r="B34" s="130"/>
      <c r="C34" s="7">
        <v>0.78</v>
      </c>
      <c r="D34" s="7">
        <v>-2.94</v>
      </c>
      <c r="E34" s="77">
        <f>E32*10%</f>
        <v>32.369</v>
      </c>
      <c r="F34" s="77">
        <f>F32*10%</f>
        <v>36.524999999999999</v>
      </c>
      <c r="G34" s="7">
        <v>36.53</v>
      </c>
      <c r="H34" s="78">
        <f t="shared" si="4"/>
        <v>1.2109999999999985</v>
      </c>
    </row>
    <row r="35" spans="1:8" ht="7.5" customHeight="1" x14ac:dyDescent="0.25">
      <c r="A35" s="89"/>
      <c r="B35" s="87"/>
      <c r="C35" s="7"/>
      <c r="D35" s="7"/>
      <c r="E35" s="77"/>
      <c r="F35" s="77"/>
      <c r="G35" s="86"/>
      <c r="H35" s="78"/>
    </row>
    <row r="36" spans="1:8" ht="15.75" customHeight="1" x14ac:dyDescent="0.25">
      <c r="A36" s="161" t="s">
        <v>141</v>
      </c>
      <c r="B36" s="162"/>
      <c r="C36" s="7"/>
      <c r="D36" s="35">
        <v>-5.77</v>
      </c>
      <c r="E36" s="78">
        <f>E38+E39+E40+E41</f>
        <v>69.850000000000009</v>
      </c>
      <c r="F36" s="78">
        <f>F38+F39+F40+F41</f>
        <v>70.97</v>
      </c>
      <c r="G36" s="62">
        <v>70.97</v>
      </c>
      <c r="H36" s="78">
        <f>F36-E36+D36+F36-G36</f>
        <v>-4.6500000000000057</v>
      </c>
    </row>
    <row r="37" spans="1:8" ht="13.5" customHeight="1" x14ac:dyDescent="0.25">
      <c r="A37" s="46" t="s">
        <v>142</v>
      </c>
      <c r="B37" s="90"/>
      <c r="C37" s="7"/>
      <c r="D37" s="7"/>
      <c r="E37" s="77"/>
      <c r="F37" s="77"/>
      <c r="G37" s="85"/>
      <c r="H37" s="78"/>
    </row>
    <row r="38" spans="1:8" ht="15.75" customHeight="1" x14ac:dyDescent="0.25">
      <c r="A38" s="163" t="s">
        <v>143</v>
      </c>
      <c r="B38" s="164"/>
      <c r="C38" s="7"/>
      <c r="D38" s="7">
        <v>-0.27</v>
      </c>
      <c r="E38" s="77">
        <v>3.08</v>
      </c>
      <c r="F38" s="77">
        <v>3.15</v>
      </c>
      <c r="G38" s="77">
        <v>3.15</v>
      </c>
      <c r="H38" s="78">
        <f t="shared" ref="H38:H41" si="5">F38-E38+D38+F38-G38</f>
        <v>-0.20000000000000018</v>
      </c>
    </row>
    <row r="39" spans="1:8" ht="15.75" customHeight="1" x14ac:dyDescent="0.25">
      <c r="A39" s="163" t="s">
        <v>145</v>
      </c>
      <c r="B39" s="164"/>
      <c r="C39" s="7"/>
      <c r="D39" s="7">
        <v>-1.1399999999999999</v>
      </c>
      <c r="E39" s="77">
        <v>14.02</v>
      </c>
      <c r="F39" s="77">
        <v>14.27</v>
      </c>
      <c r="G39" s="77">
        <v>14.27</v>
      </c>
      <c r="H39" s="78">
        <f t="shared" si="5"/>
        <v>-0.89000000000000057</v>
      </c>
    </row>
    <row r="40" spans="1:8" ht="15.75" customHeight="1" x14ac:dyDescent="0.25">
      <c r="A40" s="163" t="s">
        <v>146</v>
      </c>
      <c r="B40" s="164"/>
      <c r="C40" s="7"/>
      <c r="D40" s="7">
        <v>-4.1500000000000004</v>
      </c>
      <c r="E40" s="77">
        <v>49.8</v>
      </c>
      <c r="F40" s="77">
        <v>50.58</v>
      </c>
      <c r="G40" s="77">
        <v>50.58</v>
      </c>
      <c r="H40" s="78">
        <f t="shared" si="5"/>
        <v>-3.3699999999999974</v>
      </c>
    </row>
    <row r="41" spans="1:8" ht="15.75" customHeight="1" x14ac:dyDescent="0.25">
      <c r="A41" s="163" t="s">
        <v>144</v>
      </c>
      <c r="B41" s="164"/>
      <c r="C41" s="7"/>
      <c r="D41" s="7">
        <v>-0.21</v>
      </c>
      <c r="E41" s="77">
        <v>2.95</v>
      </c>
      <c r="F41" s="77">
        <v>2.97</v>
      </c>
      <c r="G41" s="77">
        <v>2.97</v>
      </c>
      <c r="H41" s="78">
        <f t="shared" si="5"/>
        <v>-0.18999999999999995</v>
      </c>
    </row>
    <row r="42" spans="1:8" ht="12.75" customHeight="1" x14ac:dyDescent="0.25">
      <c r="A42" s="148" t="s">
        <v>121</v>
      </c>
      <c r="B42" s="147"/>
      <c r="C42" s="7"/>
      <c r="D42" s="7"/>
      <c r="E42" s="78">
        <f>E8+E32+E36</f>
        <v>1253.3899999999999</v>
      </c>
      <c r="F42" s="78">
        <f t="shared" ref="F42:G42" si="6">F8+F32+F36</f>
        <v>1402.6000000000001</v>
      </c>
      <c r="G42" s="78">
        <f t="shared" si="6"/>
        <v>1346.3400000000001</v>
      </c>
      <c r="H42" s="7"/>
    </row>
    <row r="43" spans="1:8" ht="13.5" customHeight="1" x14ac:dyDescent="0.25">
      <c r="A43" s="131" t="s">
        <v>122</v>
      </c>
      <c r="B43" s="128"/>
      <c r="C43" s="7"/>
      <c r="D43" s="7"/>
      <c r="E43" s="7"/>
      <c r="F43" s="7"/>
      <c r="G43" s="58"/>
      <c r="H43" s="7"/>
    </row>
    <row r="44" spans="1:8" ht="12" customHeight="1" x14ac:dyDescent="0.25">
      <c r="A44" s="131" t="s">
        <v>123</v>
      </c>
      <c r="B44" s="132"/>
      <c r="C44" s="7"/>
      <c r="D44" s="35">
        <v>-2.34</v>
      </c>
      <c r="E44" s="35">
        <v>36</v>
      </c>
      <c r="F44" s="35">
        <v>38.340000000000003</v>
      </c>
      <c r="G44" s="91">
        <v>38.340000000000003</v>
      </c>
      <c r="H44" s="78">
        <f t="shared" ref="H44" si="7">F44-E44+D44+F44-G44</f>
        <v>0</v>
      </c>
    </row>
    <row r="45" spans="1:8" ht="14.25" customHeight="1" x14ac:dyDescent="0.25">
      <c r="A45" s="133" t="s">
        <v>124</v>
      </c>
      <c r="B45" s="128"/>
      <c r="C45" s="7"/>
      <c r="D45" s="7" t="s">
        <v>117</v>
      </c>
      <c r="E45" s="7"/>
      <c r="F45" s="7"/>
      <c r="G45" s="58"/>
      <c r="H45" s="7"/>
    </row>
    <row r="46" spans="1:8" ht="15" hidden="1" customHeight="1" x14ac:dyDescent="0.25">
      <c r="A46" s="127" t="s">
        <v>49</v>
      </c>
      <c r="B46" s="128"/>
      <c r="C46" s="7">
        <v>5.27</v>
      </c>
      <c r="D46" s="7"/>
      <c r="E46" s="7"/>
      <c r="F46" s="7"/>
      <c r="G46" s="58"/>
      <c r="H46" s="7"/>
    </row>
    <row r="47" spans="1:8" ht="0.75" hidden="1" customHeight="1" x14ac:dyDescent="0.25">
      <c r="A47" s="119" t="s">
        <v>137</v>
      </c>
      <c r="B47" s="120"/>
      <c r="C47" s="116"/>
      <c r="D47" s="109">
        <v>25.81</v>
      </c>
      <c r="E47" s="109">
        <v>6.14</v>
      </c>
      <c r="F47" s="109">
        <v>6.14</v>
      </c>
      <c r="G47" s="134">
        <v>1.04</v>
      </c>
      <c r="H47" s="109">
        <f>F47-E47+D47+F47-G47</f>
        <v>30.91</v>
      </c>
    </row>
    <row r="48" spans="1:8" ht="7.5" customHeight="1" x14ac:dyDescent="0.25">
      <c r="A48" s="121"/>
      <c r="B48" s="122"/>
      <c r="C48" s="117"/>
      <c r="D48" s="110"/>
      <c r="E48" s="110"/>
      <c r="F48" s="110"/>
      <c r="G48" s="135"/>
      <c r="H48" s="110"/>
    </row>
    <row r="49" spans="1:9" ht="6.75" customHeight="1" x14ac:dyDescent="0.25">
      <c r="A49" s="121"/>
      <c r="B49" s="122"/>
      <c r="C49" s="117"/>
      <c r="D49" s="110"/>
      <c r="E49" s="110"/>
      <c r="F49" s="110"/>
      <c r="G49" s="135"/>
      <c r="H49" s="110"/>
    </row>
    <row r="50" spans="1:9" ht="8.25" customHeight="1" x14ac:dyDescent="0.25">
      <c r="A50" s="123"/>
      <c r="B50" s="124"/>
      <c r="C50" s="118"/>
      <c r="D50" s="111"/>
      <c r="E50" s="111"/>
      <c r="F50" s="111"/>
      <c r="G50" s="136"/>
      <c r="H50" s="111"/>
    </row>
    <row r="51" spans="1:9" ht="15.75" customHeight="1" x14ac:dyDescent="0.25">
      <c r="A51" s="114" t="s">
        <v>132</v>
      </c>
      <c r="B51" s="115"/>
      <c r="C51" s="71"/>
      <c r="D51" s="71">
        <v>26.67</v>
      </c>
      <c r="E51" s="71">
        <f>E47-E53</f>
        <v>5.0999999999999996</v>
      </c>
      <c r="F51" s="80">
        <f>F47-F53</f>
        <v>5.0999999999999996</v>
      </c>
      <c r="G51" s="72">
        <v>0</v>
      </c>
      <c r="H51" s="88">
        <f>F51-E51+D51+F51-G51</f>
        <v>31.770000000000003</v>
      </c>
    </row>
    <row r="52" spans="1:9" ht="8.25" hidden="1" customHeight="1" x14ac:dyDescent="0.25">
      <c r="A52" s="69"/>
      <c r="B52" s="70"/>
      <c r="C52" s="71"/>
      <c r="D52" s="71"/>
      <c r="E52" s="71"/>
      <c r="F52" s="71"/>
      <c r="G52" s="72"/>
      <c r="H52" s="88"/>
    </row>
    <row r="53" spans="1:9" ht="12.75" customHeight="1" x14ac:dyDescent="0.25">
      <c r="A53" s="114" t="s">
        <v>59</v>
      </c>
      <c r="B53" s="137"/>
      <c r="C53" s="116"/>
      <c r="D53" s="116">
        <v>-0.86</v>
      </c>
      <c r="E53" s="116">
        <v>1.04</v>
      </c>
      <c r="F53" s="116">
        <v>1.04</v>
      </c>
      <c r="G53" s="116">
        <v>1.04</v>
      </c>
      <c r="H53" s="116">
        <v>-0.86</v>
      </c>
    </row>
    <row r="54" spans="1:9" ht="14.25" hidden="1" customHeight="1" x14ac:dyDescent="0.25">
      <c r="A54" s="138"/>
      <c r="B54" s="139"/>
      <c r="C54" s="118"/>
      <c r="D54" s="118"/>
      <c r="E54" s="118"/>
      <c r="F54" s="118"/>
      <c r="G54" s="118"/>
      <c r="H54" s="118"/>
    </row>
    <row r="55" spans="1:9" ht="15" customHeight="1" x14ac:dyDescent="0.25">
      <c r="A55" s="84" t="s">
        <v>138</v>
      </c>
      <c r="B55" s="42"/>
      <c r="C55" s="7">
        <v>150</v>
      </c>
      <c r="D55" s="7">
        <v>14.97</v>
      </c>
      <c r="E55" s="7">
        <v>3.6</v>
      </c>
      <c r="F55" s="7">
        <v>3.6</v>
      </c>
      <c r="G55" s="54">
        <v>0.61</v>
      </c>
      <c r="H55" s="35">
        <f>F55-E55+D55+F54:F55-G55</f>
        <v>17.96</v>
      </c>
    </row>
    <row r="56" spans="1:9" ht="8.25" customHeight="1" x14ac:dyDescent="0.25">
      <c r="A56" s="114" t="s">
        <v>78</v>
      </c>
      <c r="B56" s="137"/>
      <c r="C56" s="116">
        <v>25</v>
      </c>
      <c r="D56" s="116">
        <v>0</v>
      </c>
      <c r="E56" s="116">
        <v>0.61</v>
      </c>
      <c r="F56" s="116">
        <v>0.61</v>
      </c>
      <c r="G56" s="149">
        <v>0.61</v>
      </c>
      <c r="H56" s="116">
        <v>0</v>
      </c>
    </row>
    <row r="57" spans="1:9" ht="6" customHeight="1" x14ac:dyDescent="0.25">
      <c r="A57" s="138"/>
      <c r="B57" s="139"/>
      <c r="C57" s="118"/>
      <c r="D57" s="118"/>
      <c r="E57" s="118"/>
      <c r="F57" s="118"/>
      <c r="G57" s="150"/>
      <c r="H57" s="155"/>
    </row>
    <row r="58" spans="1:9" ht="12" customHeight="1" x14ac:dyDescent="0.25">
      <c r="A58" s="75" t="s">
        <v>139</v>
      </c>
      <c r="B58" s="83"/>
      <c r="C58" s="82" t="s">
        <v>140</v>
      </c>
      <c r="D58" s="82">
        <v>9.9600000000000009</v>
      </c>
      <c r="E58" s="82">
        <v>12</v>
      </c>
      <c r="F58" s="82">
        <v>12</v>
      </c>
      <c r="G58" s="81">
        <v>2.04</v>
      </c>
      <c r="H58" s="35">
        <f>F58-E58+D58+F58-G58</f>
        <v>19.920000000000002</v>
      </c>
    </row>
    <row r="59" spans="1:9" ht="14.25" customHeight="1" x14ac:dyDescent="0.25">
      <c r="A59" s="158" t="s">
        <v>59</v>
      </c>
      <c r="B59" s="156"/>
      <c r="C59" s="82"/>
      <c r="D59" s="82"/>
      <c r="E59" s="82">
        <v>2.04</v>
      </c>
      <c r="F59" s="82">
        <v>2.04</v>
      </c>
      <c r="G59" s="81">
        <v>2.04</v>
      </c>
      <c r="H59" s="35"/>
    </row>
    <row r="60" spans="1:9" ht="12.75" customHeight="1" x14ac:dyDescent="0.25">
      <c r="A60" s="74" t="s">
        <v>121</v>
      </c>
      <c r="B60" s="73"/>
      <c r="C60" s="35"/>
      <c r="D60" s="35"/>
      <c r="E60" s="35">
        <f>E42+E44+E47+E55+E58</f>
        <v>1311.1299999999999</v>
      </c>
      <c r="F60" s="35">
        <f t="shared" ref="F60:G60" si="8">F42+F44+F47+F55+F58</f>
        <v>1462.68</v>
      </c>
      <c r="G60" s="35">
        <f t="shared" si="8"/>
        <v>1388.37</v>
      </c>
      <c r="H60" s="35"/>
    </row>
    <row r="61" spans="1:9" ht="15" customHeight="1" x14ac:dyDescent="0.25">
      <c r="A61" s="146" t="s">
        <v>130</v>
      </c>
      <c r="B61" s="147"/>
      <c r="C61" s="35"/>
      <c r="D61" s="35">
        <v>-1071.42</v>
      </c>
      <c r="E61" s="35"/>
      <c r="F61" s="35"/>
      <c r="G61" s="35"/>
      <c r="H61" s="35">
        <f>F60-E60+D61+F60-G60</f>
        <v>-845.55999999999972</v>
      </c>
    </row>
    <row r="62" spans="1:9" ht="3" hidden="1" customHeight="1" x14ac:dyDescent="0.25">
      <c r="A62" s="75" t="s">
        <v>131</v>
      </c>
      <c r="B62" s="76"/>
      <c r="C62" s="35"/>
      <c r="D62" s="35"/>
      <c r="E62" s="35"/>
      <c r="F62" s="35"/>
      <c r="G62" s="35"/>
      <c r="H62" s="35"/>
    </row>
    <row r="63" spans="1:9" ht="25.5" customHeight="1" x14ac:dyDescent="0.25">
      <c r="A63" s="146" t="s">
        <v>151</v>
      </c>
      <c r="B63" s="156"/>
      <c r="C63" s="35"/>
      <c r="D63" s="35"/>
      <c r="E63" s="35"/>
      <c r="F63" s="35"/>
      <c r="G63" s="35"/>
      <c r="H63" s="78">
        <f>H64+H65</f>
        <v>-845.55999999999983</v>
      </c>
    </row>
    <row r="64" spans="1:9" ht="18" customHeight="1" x14ac:dyDescent="0.25">
      <c r="A64" s="146" t="s">
        <v>128</v>
      </c>
      <c r="B64" s="156"/>
      <c r="C64" s="35"/>
      <c r="D64" s="35"/>
      <c r="E64" s="35"/>
      <c r="F64" s="35"/>
      <c r="G64" s="35"/>
      <c r="H64" s="35">
        <f>H47+H55+H58</f>
        <v>68.790000000000006</v>
      </c>
      <c r="I64" s="79"/>
    </row>
    <row r="65" spans="1:9" ht="21.75" customHeight="1" x14ac:dyDescent="0.25">
      <c r="A65" s="146" t="s">
        <v>129</v>
      </c>
      <c r="B65" s="156"/>
      <c r="C65" s="35"/>
      <c r="D65" s="35"/>
      <c r="E65" s="35"/>
      <c r="F65" s="35"/>
      <c r="G65" s="35"/>
      <c r="H65" s="78">
        <f>H8+H32+H36+H44</f>
        <v>-914.3499999999998</v>
      </c>
      <c r="I65" s="79"/>
    </row>
    <row r="66" spans="1:9" ht="13.5" customHeight="1" x14ac:dyDescent="0.25">
      <c r="A66" s="65"/>
      <c r="B66" s="65"/>
      <c r="C66" s="28"/>
      <c r="D66" s="28"/>
      <c r="E66" s="28"/>
      <c r="F66" s="28"/>
      <c r="G66" s="28"/>
      <c r="H66" s="28"/>
    </row>
    <row r="67" spans="1:9" ht="15" customHeight="1" x14ac:dyDescent="0.25">
      <c r="A67" s="153"/>
      <c r="B67" s="154"/>
      <c r="C67" s="154"/>
      <c r="D67" s="154"/>
      <c r="E67" s="154"/>
      <c r="F67" s="154"/>
      <c r="G67" s="154"/>
      <c r="H67" s="154"/>
    </row>
    <row r="68" spans="1:9" x14ac:dyDescent="0.25">
      <c r="A68" s="21" t="s">
        <v>153</v>
      </c>
      <c r="D68" s="23"/>
      <c r="E68" s="23"/>
      <c r="F68" s="23"/>
      <c r="G68" s="23"/>
    </row>
    <row r="69" spans="1:9" x14ac:dyDescent="0.25">
      <c r="A69" s="152" t="s">
        <v>61</v>
      </c>
      <c r="B69" s="130"/>
      <c r="C69" s="130"/>
      <c r="D69" s="145"/>
      <c r="E69" s="37" t="s">
        <v>62</v>
      </c>
      <c r="F69" s="37" t="s">
        <v>63</v>
      </c>
      <c r="G69" s="37" t="s">
        <v>133</v>
      </c>
      <c r="H69" s="6" t="s">
        <v>134</v>
      </c>
    </row>
    <row r="70" spans="1:9" x14ac:dyDescent="0.25">
      <c r="A70" s="151" t="s">
        <v>154</v>
      </c>
      <c r="B70" s="142"/>
      <c r="C70" s="142"/>
      <c r="D70" s="140"/>
      <c r="E70" s="38">
        <v>43132</v>
      </c>
      <c r="F70" s="37" t="s">
        <v>155</v>
      </c>
      <c r="G70" s="39">
        <v>42.45</v>
      </c>
      <c r="H70" s="6" t="s">
        <v>136</v>
      </c>
    </row>
    <row r="71" spans="1:9" x14ac:dyDescent="0.25">
      <c r="A71" s="151" t="s">
        <v>118</v>
      </c>
      <c r="B71" s="142"/>
      <c r="C71" s="142"/>
      <c r="D71" s="140"/>
      <c r="E71" s="38">
        <v>43191</v>
      </c>
      <c r="F71" s="37">
        <v>2</v>
      </c>
      <c r="G71" s="39">
        <v>1.22</v>
      </c>
      <c r="H71" s="6" t="s">
        <v>135</v>
      </c>
    </row>
    <row r="72" spans="1:9" x14ac:dyDescent="0.25">
      <c r="A72" s="151" t="s">
        <v>158</v>
      </c>
      <c r="B72" s="142"/>
      <c r="C72" s="142"/>
      <c r="D72" s="140"/>
      <c r="E72" s="38">
        <v>43132</v>
      </c>
      <c r="F72" s="37" t="s">
        <v>159</v>
      </c>
      <c r="G72" s="39">
        <v>175.75</v>
      </c>
      <c r="H72" s="6" t="s">
        <v>160</v>
      </c>
    </row>
    <row r="73" spans="1:9" x14ac:dyDescent="0.25">
      <c r="A73" s="151" t="s">
        <v>156</v>
      </c>
      <c r="B73" s="142"/>
      <c r="C73" s="142"/>
      <c r="D73" s="140"/>
      <c r="E73" s="38">
        <v>43101</v>
      </c>
      <c r="F73" s="37" t="s">
        <v>157</v>
      </c>
      <c r="G73" s="39">
        <v>42.96</v>
      </c>
      <c r="H73" s="6" t="s">
        <v>136</v>
      </c>
    </row>
    <row r="74" spans="1:9" x14ac:dyDescent="0.25">
      <c r="A74" s="151" t="s">
        <v>161</v>
      </c>
      <c r="B74" s="142"/>
      <c r="C74" s="142"/>
      <c r="D74" s="140"/>
      <c r="E74" s="38">
        <v>43374</v>
      </c>
      <c r="F74" s="37" t="s">
        <v>162</v>
      </c>
      <c r="G74" s="39">
        <v>10.08</v>
      </c>
      <c r="H74" s="6" t="s">
        <v>136</v>
      </c>
    </row>
    <row r="75" spans="1:9" x14ac:dyDescent="0.25">
      <c r="A75" s="151" t="s">
        <v>7</v>
      </c>
      <c r="B75" s="142"/>
      <c r="C75" s="142"/>
      <c r="D75" s="140"/>
      <c r="E75" s="38"/>
      <c r="F75" s="37"/>
      <c r="G75" s="39">
        <f>SUM(G70:G74)</f>
        <v>272.45999999999998</v>
      </c>
      <c r="H75" s="6"/>
    </row>
    <row r="76" spans="1:9" x14ac:dyDescent="0.25">
      <c r="A76" s="21" t="s">
        <v>50</v>
      </c>
      <c r="D76" s="23"/>
      <c r="E76" s="23"/>
      <c r="F76" s="23"/>
      <c r="G76" s="23"/>
    </row>
    <row r="77" spans="1:9" x14ac:dyDescent="0.25">
      <c r="A77" s="21" t="s">
        <v>51</v>
      </c>
      <c r="D77" s="23"/>
      <c r="E77" s="23"/>
      <c r="F77" s="23"/>
      <c r="G77" s="23"/>
    </row>
    <row r="78" spans="1:9" ht="23.25" customHeight="1" x14ac:dyDescent="0.25">
      <c r="A78" s="152" t="s">
        <v>65</v>
      </c>
      <c r="B78" s="130"/>
      <c r="C78" s="130"/>
      <c r="D78" s="130"/>
      <c r="E78" s="145"/>
      <c r="F78" s="41" t="s">
        <v>63</v>
      </c>
      <c r="G78" s="40" t="s">
        <v>64</v>
      </c>
    </row>
    <row r="79" spans="1:9" x14ac:dyDescent="0.25">
      <c r="A79" s="151" t="s">
        <v>90</v>
      </c>
      <c r="B79" s="142"/>
      <c r="C79" s="142"/>
      <c r="D79" s="142"/>
      <c r="E79" s="140"/>
      <c r="F79" s="37">
        <v>7</v>
      </c>
      <c r="G79" s="37">
        <v>18087.95</v>
      </c>
    </row>
    <row r="80" spans="1:9" x14ac:dyDescent="0.25">
      <c r="A80" s="50"/>
      <c r="B80" s="51"/>
      <c r="C80" s="28"/>
      <c r="D80" s="52"/>
      <c r="E80" s="49"/>
      <c r="F80" s="49"/>
      <c r="G80" s="49"/>
    </row>
    <row r="81" spans="1:7" x14ac:dyDescent="0.25">
      <c r="A81" s="21"/>
      <c r="D81" s="23"/>
      <c r="E81" s="23"/>
      <c r="F81" s="23"/>
      <c r="G81" s="23"/>
    </row>
    <row r="82" spans="1:7" x14ac:dyDescent="0.25">
      <c r="A82" s="21" t="s">
        <v>106</v>
      </c>
      <c r="D82" s="23"/>
      <c r="E82" s="23"/>
      <c r="F82" s="23"/>
      <c r="G82" s="23"/>
    </row>
    <row r="83" spans="1:7" x14ac:dyDescent="0.25">
      <c r="A83" s="21" t="s">
        <v>152</v>
      </c>
      <c r="D83" s="23"/>
      <c r="E83" s="23"/>
      <c r="F83" s="23"/>
      <c r="G83" s="23"/>
    </row>
    <row r="84" spans="1:7" x14ac:dyDescent="0.25">
      <c r="A84" s="107" t="s">
        <v>163</v>
      </c>
      <c r="B84" s="108"/>
      <c r="C84" s="108"/>
      <c r="D84" s="108"/>
      <c r="E84" s="108"/>
      <c r="F84" s="108"/>
      <c r="G84" s="108"/>
    </row>
    <row r="85" spans="1:7" x14ac:dyDescent="0.25">
      <c r="A85" s="108"/>
      <c r="B85" s="108"/>
      <c r="C85" s="108"/>
      <c r="D85" s="108"/>
      <c r="E85" s="108"/>
      <c r="F85" s="108"/>
      <c r="G85" s="108"/>
    </row>
    <row r="86" spans="1:7" x14ac:dyDescent="0.25">
      <c r="A86" s="64"/>
      <c r="B86" s="64"/>
      <c r="C86" s="64"/>
      <c r="D86" s="64"/>
      <c r="E86" s="64"/>
      <c r="F86" s="64"/>
      <c r="G86" s="64"/>
    </row>
    <row r="87" spans="1:7" x14ac:dyDescent="0.25">
      <c r="A87" s="63"/>
      <c r="B87" s="63"/>
      <c r="C87" s="63"/>
      <c r="D87" s="63"/>
      <c r="E87" s="63"/>
      <c r="F87" s="63"/>
      <c r="G87" s="63"/>
    </row>
    <row r="88" spans="1:7" x14ac:dyDescent="0.25">
      <c r="A88" s="23" t="s">
        <v>79</v>
      </c>
      <c r="B88" s="53"/>
    </row>
    <row r="89" spans="1:7" x14ac:dyDescent="0.25">
      <c r="A89" s="23" t="s">
        <v>80</v>
      </c>
      <c r="B89" s="53"/>
      <c r="E89" s="23" t="s">
        <v>82</v>
      </c>
    </row>
    <row r="90" spans="1:7" x14ac:dyDescent="0.25">
      <c r="A90" s="23" t="s">
        <v>81</v>
      </c>
      <c r="B90" s="53"/>
    </row>
    <row r="91" spans="1:7" x14ac:dyDescent="0.25">
      <c r="A91" s="23"/>
      <c r="B91" s="53"/>
    </row>
    <row r="92" spans="1:7" x14ac:dyDescent="0.25">
      <c r="A92" s="19" t="s">
        <v>83</v>
      </c>
    </row>
    <row r="93" spans="1:7" x14ac:dyDescent="0.25">
      <c r="A93" s="19" t="s">
        <v>84</v>
      </c>
    </row>
    <row r="94" spans="1:7" x14ac:dyDescent="0.25">
      <c r="A94" s="19" t="s">
        <v>85</v>
      </c>
    </row>
    <row r="95" spans="1:7" x14ac:dyDescent="0.25">
      <c r="A95" s="19" t="s">
        <v>86</v>
      </c>
    </row>
    <row r="96" spans="1:7" x14ac:dyDescent="0.25">
      <c r="A96" s="19"/>
    </row>
  </sheetData>
  <mergeCells count="71">
    <mergeCell ref="A4:B4"/>
    <mergeCell ref="A59:B59"/>
    <mergeCell ref="A63:B63"/>
    <mergeCell ref="A26:B26"/>
    <mergeCell ref="A27:B28"/>
    <mergeCell ref="A36:B36"/>
    <mergeCell ref="A38:B38"/>
    <mergeCell ref="A39:B39"/>
    <mergeCell ref="A40:B40"/>
    <mergeCell ref="A41:B41"/>
    <mergeCell ref="G56:G57"/>
    <mergeCell ref="A75:D75"/>
    <mergeCell ref="A78:E78"/>
    <mergeCell ref="A79:E79"/>
    <mergeCell ref="A70:D70"/>
    <mergeCell ref="A69:D69"/>
    <mergeCell ref="A71:D71"/>
    <mergeCell ref="A67:H67"/>
    <mergeCell ref="H56:H57"/>
    <mergeCell ref="A72:D72"/>
    <mergeCell ref="A64:B64"/>
    <mergeCell ref="A65:B65"/>
    <mergeCell ref="A73:D73"/>
    <mergeCell ref="A74:D74"/>
    <mergeCell ref="A7:H7"/>
    <mergeCell ref="A61:B61"/>
    <mergeCell ref="H47:H50"/>
    <mergeCell ref="G53:G54"/>
    <mergeCell ref="H53:H54"/>
    <mergeCell ref="A56:B57"/>
    <mergeCell ref="C56:C57"/>
    <mergeCell ref="D56:D57"/>
    <mergeCell ref="E56:E57"/>
    <mergeCell ref="F56:F57"/>
    <mergeCell ref="A42:B42"/>
    <mergeCell ref="E47:E50"/>
    <mergeCell ref="F47:F50"/>
    <mergeCell ref="C53:C54"/>
    <mergeCell ref="D53:D54"/>
    <mergeCell ref="E53:E54"/>
    <mergeCell ref="E27:E28"/>
    <mergeCell ref="A8:B8"/>
    <mergeCell ref="A10:B10"/>
    <mergeCell ref="A11:H11"/>
    <mergeCell ref="A12:B12"/>
    <mergeCell ref="A23:B23"/>
    <mergeCell ref="A14:B14"/>
    <mergeCell ref="A15:B15"/>
    <mergeCell ref="A17:B17"/>
    <mergeCell ref="A18:B18"/>
    <mergeCell ref="A21:B21"/>
    <mergeCell ref="A20:B20"/>
    <mergeCell ref="F27:F28"/>
    <mergeCell ref="C27:C28"/>
    <mergeCell ref="D27:D28"/>
    <mergeCell ref="A84:G85"/>
    <mergeCell ref="D47:D50"/>
    <mergeCell ref="G27:G28"/>
    <mergeCell ref="A51:B51"/>
    <mergeCell ref="C47:C50"/>
    <mergeCell ref="A47:B50"/>
    <mergeCell ref="A32:B32"/>
    <mergeCell ref="A46:B46"/>
    <mergeCell ref="A30:B30"/>
    <mergeCell ref="A43:B43"/>
    <mergeCell ref="A44:B44"/>
    <mergeCell ref="A45:B45"/>
    <mergeCell ref="A34:B34"/>
    <mergeCell ref="G47:G50"/>
    <mergeCell ref="A53:B54"/>
    <mergeCell ref="F53:F5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УК</vt:lpstr>
      <vt:lpstr>Лист2</vt:lpstr>
    </vt:vector>
  </TitlesOfParts>
  <Company>Krokoz™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PO-L</dc:creator>
  <cp:lastModifiedBy>ЭкОтдел</cp:lastModifiedBy>
  <cp:lastPrinted>2019-02-18T05:33:51Z</cp:lastPrinted>
  <dcterms:created xsi:type="dcterms:W3CDTF">2013-02-18T04:38:06Z</dcterms:created>
  <dcterms:modified xsi:type="dcterms:W3CDTF">2019-02-24T22:41:53Z</dcterms:modified>
</cp:coreProperties>
</file>