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10995"/>
  </bookViews>
  <sheets>
    <sheet name="УК" sheetId="1" r:id="rId1"/>
    <sheet name="Лист2" sheetId="8" r:id="rId2"/>
  </sheets>
  <calcPr calcId="144525" concurrentCalc="0"/>
</workbook>
</file>

<file path=xl/calcChain.xml><?xml version="1.0" encoding="utf-8"?>
<calcChain xmlns="http://schemas.openxmlformats.org/spreadsheetml/2006/main">
  <c r="G62" i="8" l="1"/>
  <c r="H8" i="8"/>
  <c r="G32" i="8"/>
  <c r="H32" i="8"/>
  <c r="H54" i="8"/>
  <c r="H53" i="8"/>
  <c r="F24" i="8"/>
  <c r="F31" i="8"/>
  <c r="E31" i="8"/>
  <c r="E24" i="8"/>
  <c r="D3" i="8"/>
  <c r="E8" i="8"/>
  <c r="F8" i="8"/>
  <c r="E33" i="8"/>
  <c r="F33" i="8"/>
  <c r="G33" i="8"/>
  <c r="H33" i="8"/>
  <c r="E35" i="8"/>
  <c r="F35" i="8"/>
  <c r="G37" i="8"/>
  <c r="G38" i="8"/>
  <c r="G39" i="8"/>
  <c r="G40" i="8"/>
  <c r="G35" i="8"/>
  <c r="H35" i="8"/>
  <c r="H55" i="8"/>
  <c r="E32" i="8"/>
  <c r="F32" i="8"/>
  <c r="G45" i="8"/>
  <c r="G43" i="8"/>
  <c r="H43" i="8"/>
  <c r="G47" i="8"/>
  <c r="G46" i="8"/>
  <c r="H46" i="8"/>
  <c r="D52" i="8"/>
  <c r="E41" i="8"/>
  <c r="E50" i="8"/>
  <c r="E51" i="8"/>
  <c r="F41" i="8"/>
  <c r="F50" i="8"/>
  <c r="F51" i="8"/>
  <c r="G31" i="8"/>
  <c r="G41" i="8"/>
  <c r="G50" i="8"/>
  <c r="G51" i="8"/>
  <c r="H52" i="8"/>
  <c r="C8" i="8"/>
  <c r="H49" i="8"/>
  <c r="C45" i="8"/>
  <c r="F44" i="8"/>
  <c r="E44" i="8"/>
  <c r="D29" i="8"/>
  <c r="E29" i="8"/>
  <c r="F29" i="8"/>
  <c r="H29" i="8"/>
  <c r="D28" i="8"/>
  <c r="E28" i="8"/>
  <c r="F28" i="8"/>
  <c r="H28" i="8"/>
  <c r="H27" i="8"/>
  <c r="D26" i="8"/>
  <c r="E26" i="8"/>
  <c r="F26" i="8"/>
  <c r="H26" i="8"/>
  <c r="D25" i="8"/>
  <c r="E25" i="8"/>
  <c r="F25" i="8"/>
  <c r="H25" i="8"/>
  <c r="H24" i="8"/>
  <c r="D23" i="8"/>
  <c r="E23" i="8"/>
  <c r="F23" i="8"/>
  <c r="H23" i="8"/>
  <c r="D22" i="8"/>
  <c r="E22" i="8"/>
  <c r="F22" i="8"/>
  <c r="H22" i="8"/>
  <c r="H21" i="8"/>
  <c r="D20" i="8"/>
  <c r="E20" i="8"/>
  <c r="F20" i="8"/>
  <c r="H20" i="8"/>
  <c r="D19" i="8"/>
  <c r="E19" i="8"/>
  <c r="F19" i="8"/>
  <c r="H19" i="8"/>
  <c r="H18" i="8"/>
  <c r="D17" i="8"/>
  <c r="E17" i="8"/>
  <c r="F17" i="8"/>
  <c r="H17" i="8"/>
  <c r="D16" i="8"/>
  <c r="E16" i="8"/>
  <c r="F16" i="8"/>
  <c r="H16" i="8"/>
  <c r="H15" i="8"/>
  <c r="D14" i="8"/>
  <c r="E14" i="8"/>
  <c r="F14" i="8"/>
  <c r="H14" i="8"/>
  <c r="D13" i="8"/>
  <c r="E13" i="8"/>
  <c r="F13" i="8"/>
  <c r="H13" i="8"/>
  <c r="H12" i="8"/>
  <c r="D10" i="8"/>
  <c r="E10" i="8"/>
  <c r="F10" i="8"/>
  <c r="H10" i="8"/>
  <c r="D9" i="8"/>
  <c r="E9" i="8"/>
  <c r="F9" i="8"/>
  <c r="H9" i="8"/>
  <c r="H40" i="8"/>
  <c r="H39" i="8"/>
  <c r="H38" i="8"/>
  <c r="H37" i="8"/>
  <c r="G48" i="8"/>
  <c r="H48" i="8"/>
  <c r="C44" i="8"/>
  <c r="G27" i="8"/>
  <c r="G29" i="8"/>
  <c r="C29" i="8"/>
  <c r="G28" i="8"/>
  <c r="C28" i="8"/>
  <c r="G21" i="8"/>
  <c r="G23" i="8"/>
  <c r="C23" i="8"/>
  <c r="G22" i="8"/>
  <c r="C22" i="8"/>
  <c r="H47" i="8"/>
  <c r="H45" i="8"/>
  <c r="H44" i="8"/>
  <c r="G24" i="8"/>
  <c r="G26" i="8"/>
  <c r="G25" i="8"/>
  <c r="G18" i="8"/>
  <c r="G15" i="8"/>
  <c r="G17" i="8"/>
  <c r="G16" i="8"/>
  <c r="G12" i="8"/>
  <c r="G14" i="8"/>
  <c r="G13" i="8"/>
  <c r="G10" i="8"/>
  <c r="G9" i="8"/>
  <c r="C26" i="8"/>
  <c r="C25" i="8"/>
  <c r="C20" i="8"/>
  <c r="C19" i="8"/>
  <c r="C17" i="8"/>
  <c r="C16" i="8"/>
  <c r="G20" i="8"/>
  <c r="C33" i="8"/>
  <c r="C32" i="8"/>
  <c r="C14" i="8"/>
  <c r="C13" i="8"/>
  <c r="C10" i="8"/>
  <c r="C9" i="8"/>
  <c r="G19" i="8"/>
  <c r="H31" i="8"/>
</calcChain>
</file>

<file path=xl/comments1.xml><?xml version="1.0" encoding="utf-8"?>
<comments xmlns="http://schemas.openxmlformats.org/spreadsheetml/2006/main">
  <authors>
    <author>Finans</author>
  </authors>
  <commentList>
    <comment ref="C46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350 руб. в месяц</t>
        </r>
      </text>
    </comment>
  </commentList>
</comments>
</file>

<file path=xl/sharedStrings.xml><?xml version="1.0" encoding="utf-8"?>
<sst xmlns="http://schemas.openxmlformats.org/spreadsheetml/2006/main" count="178" uniqueCount="154">
  <si>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</si>
  <si>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</si>
  <si>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</si>
  <si>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</si>
  <si>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</si>
  <si>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</si>
  <si>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</si>
  <si>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</si>
  <si>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</si>
  <si>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</si>
  <si>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</si>
  <si>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</si>
  <si>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</si>
  <si>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</si>
  <si>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</si>
  <si>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</si>
  <si>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</si>
  <si>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</si>
  <si>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</si>
  <si>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</si>
  <si>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</si>
  <si>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</si>
  <si>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</si>
  <si>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</si>
  <si>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</si>
  <si>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</si>
  <si>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</si>
  <si>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</si>
  <si>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</si>
  <si>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</si>
  <si>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</si>
  <si>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</si>
  <si>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</si>
  <si>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</si>
  <si>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</si>
  <si>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</si>
  <si>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</si>
  <si>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</si>
  <si>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</si>
  <si>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</si>
  <si>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</si>
  <si>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</si>
  <si>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</si>
  <si>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</si>
  <si>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</si>
  <si>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</si>
  <si>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</si>
  <si>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</si>
  <si>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</si>
  <si>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</si>
  <si>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</si>
  <si>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</si>
  <si>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</si>
  <si>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</si>
  <si>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</si>
  <si>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</si>
  <si>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</si>
  <si>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</si>
  <si>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</si>
  <si>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</si>
  <si>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</si>
  <si>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</si>
  <si>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</si>
  <si>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</si>
  <si>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</si>
  <si>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</si>
  <si>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</si>
  <si>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</si>
  <si>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</si>
  <si>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</si>
  <si>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</si>
  <si>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uklr2006@mail.ru</t>
  </si>
  <si>
    <t>нет</t>
  </si>
  <si>
    <t xml:space="preserve">Генеральный директор 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</si>
  <si>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</si>
  <si>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</si>
  <si>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</si>
  <si>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</si>
  <si>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</si>
  <si>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</si>
  <si>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</si>
  <si>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</si>
  <si>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</si>
  <si>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</si>
  <si>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</si>
  <si>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</si>
  <si>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</si>
  <si>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</si>
  <si>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</si>
  <si>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</si>
  <si>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</si>
  <si>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</si>
  <si>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</si>
  <si>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</si>
  <si>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</si>
  <si>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ООО "Эра"</t>
  </si>
  <si>
    <t>ул. Тунгусская, 8</t>
  </si>
  <si>
    <t>2-265-897</t>
  </si>
  <si>
    <t>Количество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</si>
  <si>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</si>
  <si>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</si>
  <si>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</si>
  <si>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</si>
  <si>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</si>
  <si>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</si>
  <si>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 xml:space="preserve"> </t>
  </si>
  <si>
    <t>исполн-ль</t>
  </si>
  <si>
    <t>ВСЕГО ПО ДОМУ:</t>
  </si>
  <si>
    <t>ВСЕГО С УЧЕТОМ ОСТАТКОВ:</t>
  </si>
  <si>
    <t>№ 155 по ул. Светланская</t>
  </si>
  <si>
    <t>ООО " Восток Мегаполис"</t>
  </si>
  <si>
    <t>12 этажей</t>
  </si>
  <si>
    <t>1 подъезд</t>
  </si>
  <si>
    <t>2 лифта</t>
  </si>
  <si>
    <t>1 м/провод</t>
  </si>
  <si>
    <t>01.06.2008г.</t>
  </si>
  <si>
    <t>1.5 Вывоз и утилизация ТБО</t>
  </si>
  <si>
    <t>1.4 Сан содерж. м/провода</t>
  </si>
  <si>
    <t>1.6 Тех, обслуживание лифтов</t>
  </si>
  <si>
    <t>Ленинского района-1":</t>
  </si>
  <si>
    <t xml:space="preserve"> ООО "Управляющая компания Ленинского района-1"</t>
  </si>
  <si>
    <t>от 30 .07. 2007г. Серия 25 № 002827459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</si>
  <si>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</si>
  <si>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</si>
  <si>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</si>
  <si>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</si>
  <si>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</si>
  <si>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</si>
  <si>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2 шт.</t>
  </si>
  <si>
    <t>Ресогарантия</t>
  </si>
  <si>
    <t>2 431,10 м2</t>
  </si>
  <si>
    <t>160,40 м2</t>
  </si>
  <si>
    <t>Обязательное страхование лифтов.</t>
  </si>
  <si>
    <t>4. Текущий ремонт коммуникаций, проходящих через нежилые помещения</t>
  </si>
  <si>
    <t>5. Ростелеком</t>
  </si>
  <si>
    <t>6. Правильный формат</t>
  </si>
  <si>
    <t>406,70 м2</t>
  </si>
  <si>
    <t>Предложение Управляющей компании: косметический ремонт подъездов с обновлением системы электроснабжения, частичный ремонт кровли. Собственникам необходимо предоставить протокол общего собрания для выполнения предложенных, или иных работ.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</si>
  <si>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</si>
  <si>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</si>
  <si>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1.Отчет об исполнении договора управления за 2019 г.(тыс.р.)</t>
  </si>
  <si>
    <t>переходящие остатки д/ср-в на конец 2019г.</t>
  </si>
  <si>
    <t>3. Перечень работ, выполненных по статье " текущий ремонт"  в 2019 году.</t>
  </si>
  <si>
    <t>План по статье "текущий ремонт" на 2020 год</t>
  </si>
  <si>
    <t>А.А. Тяптин</t>
  </si>
  <si>
    <t>2-205-087</t>
  </si>
  <si>
    <t xml:space="preserve">                       Отчет ООО "Управляющей компании Ленинского района-1"  за 2019 г.</t>
  </si>
  <si>
    <t>Тяптин Андрей Александрович</t>
  </si>
  <si>
    <t>Аварийный ремонт канализации</t>
  </si>
  <si>
    <t>май 19г</t>
  </si>
  <si>
    <t>апрел 19г</t>
  </si>
  <si>
    <t>12 пм</t>
  </si>
  <si>
    <t>Диалог</t>
  </si>
  <si>
    <t xml:space="preserve">ИСХ.         №     35 / 02         от    17  . 02  .2020г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</si>
</sst>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6" xfId="0" applyFont="1" applyBorder="1" applyAlignment="1"/>
    <xf numFmtId="0" fontId="6" fillId="0" borderId="0" xfId="0" applyFont="1" applyAlignment="1">
      <alignment horizontal="center"/>
    </xf>
    <xf numFmtId="0" fontId="9" fillId="0" borderId="2" xfId="0" applyFont="1" applyBorder="1" applyAlignment="1"/>
    <xf numFmtId="164" fontId="0" fillId="0" borderId="0" xfId="0" applyNumberForma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2" fontId="9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4" xfId="0" applyFont="1" applyBorder="1" applyAlignment="1"/>
    <xf numFmtId="0" fontId="3" fillId="0" borderId="8" xfId="0" applyFont="1" applyBorder="1" applyAlignment="1"/>
    <xf numFmtId="0" fontId="0" fillId="0" borderId="0" xfId="0" applyAlignment="1"/>
    <xf numFmtId="0" fontId="9" fillId="0" borderId="1" xfId="0" applyFont="1" applyBorder="1"/>
    <xf numFmtId="0" fontId="9" fillId="3" borderId="1" xfId="0" applyFont="1" applyFill="1" applyBorder="1" applyAlignment="1"/>
    <xf numFmtId="2" fontId="9" fillId="3" borderId="1" xfId="0" applyNumberFormat="1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0" fontId="9" fillId="2" borderId="7" xfId="0" applyFont="1" applyFill="1" applyBorder="1" applyAlignment="1">
      <alignment wrapText="1"/>
    </xf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2" fontId="0" fillId="2" borderId="0" xfId="0" applyNumberFormat="1" applyFill="1" applyBorder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0" fillId="0" borderId="0" xfId="0" applyFo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9" fillId="2" borderId="0" xfId="0" applyNumberFormat="1" applyFont="1" applyFill="1" applyBorder="1"/>
    <xf numFmtId="164" fontId="9" fillId="2" borderId="0" xfId="0" applyNumberFormat="1" applyFont="1" applyFill="1" applyBorder="1"/>
    <xf numFmtId="0" fontId="15" fillId="2" borderId="0" xfId="0" applyFont="1" applyFill="1" applyBorder="1" applyAlignment="1">
      <alignment horizontal="center" wrapText="1"/>
    </xf>
    <xf numFmtId="2" fontId="9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center"/>
    </xf>
    <xf numFmtId="0" fontId="9" fillId="0" borderId="0" xfId="0" applyFont="1" applyBorder="1"/>
    <xf numFmtId="0" fontId="10" fillId="0" borderId="1" xfId="1" applyFont="1" applyFill="1" applyBorder="1" applyAlignment="1">
      <alignment horizontal="left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wrapText="1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9" fillId="0" borderId="2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7" sqref="E7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146</v>
      </c>
      <c r="C1" s="1"/>
    </row>
    <row r="2" spans="1:4" ht="15" customHeight="1" x14ac:dyDescent="0.25">
      <c r="A2" s="2" t="s">
        <v>45</v>
      </c>
      <c r="C2" s="4"/>
    </row>
    <row r="3" spans="1:4" ht="15.75" x14ac:dyDescent="0.25">
      <c r="B3" s="4" t="s">
        <v>10</v>
      </c>
      <c r="C3" s="23" t="s">
        <v>109</v>
      </c>
    </row>
    <row r="4" spans="1:4" s="122" customFormat="1" ht="14.25" customHeight="1" x14ac:dyDescent="0.25">
      <c r="A4" s="21" t="s">
        <v>153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46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6" t="s">
        <v>120</v>
      </c>
      <c r="D8" s="9"/>
    </row>
    <row r="9" spans="1:4" s="3" customFormat="1" ht="12" customHeight="1" x14ac:dyDescent="0.25">
      <c r="A9" s="12" t="s">
        <v>1</v>
      </c>
      <c r="B9" s="13" t="s">
        <v>11</v>
      </c>
      <c r="C9" s="139" t="s">
        <v>147</v>
      </c>
      <c r="D9" s="140"/>
    </row>
    <row r="10" spans="1:4" s="3" customFormat="1" ht="24" customHeight="1" x14ac:dyDescent="0.25">
      <c r="A10" s="12" t="s">
        <v>2</v>
      </c>
      <c r="B10" s="14" t="s">
        <v>12</v>
      </c>
      <c r="C10" s="141" t="s">
        <v>121</v>
      </c>
      <c r="D10" s="138"/>
    </row>
    <row r="11" spans="1:4" s="3" customFormat="1" ht="15" customHeight="1" x14ac:dyDescent="0.25">
      <c r="A11" s="12" t="s">
        <v>3</v>
      </c>
      <c r="B11" s="13" t="s">
        <v>13</v>
      </c>
      <c r="C11" s="139" t="s">
        <v>14</v>
      </c>
      <c r="D11" s="140"/>
    </row>
    <row r="12" spans="1:4" s="3" customFormat="1" ht="16.5" customHeight="1" x14ac:dyDescent="0.25">
      <c r="A12" s="145">
        <v>5</v>
      </c>
      <c r="B12" s="145" t="s">
        <v>80</v>
      </c>
      <c r="C12" s="53" t="s">
        <v>81</v>
      </c>
      <c r="D12" s="54" t="s">
        <v>82</v>
      </c>
    </row>
    <row r="13" spans="1:4" s="3" customFormat="1" ht="14.25" customHeight="1" x14ac:dyDescent="0.25">
      <c r="A13" s="145"/>
      <c r="B13" s="145"/>
      <c r="C13" s="53" t="s">
        <v>83</v>
      </c>
      <c r="D13" s="54" t="s">
        <v>84</v>
      </c>
    </row>
    <row r="14" spans="1:4" s="3" customFormat="1" x14ac:dyDescent="0.25">
      <c r="A14" s="145"/>
      <c r="B14" s="145"/>
      <c r="C14" s="53" t="s">
        <v>85</v>
      </c>
      <c r="D14" s="54" t="s">
        <v>86</v>
      </c>
    </row>
    <row r="15" spans="1:4" s="3" customFormat="1" ht="16.5" customHeight="1" x14ac:dyDescent="0.25">
      <c r="A15" s="145"/>
      <c r="B15" s="145"/>
      <c r="C15" s="53" t="s">
        <v>87</v>
      </c>
      <c r="D15" s="54" t="s">
        <v>89</v>
      </c>
    </row>
    <row r="16" spans="1:4" s="3" customFormat="1" ht="16.5" customHeight="1" x14ac:dyDescent="0.25">
      <c r="A16" s="145"/>
      <c r="B16" s="145"/>
      <c r="C16" s="53" t="s">
        <v>88</v>
      </c>
      <c r="D16" s="54" t="s">
        <v>82</v>
      </c>
    </row>
    <row r="17" spans="1:4" s="5" customFormat="1" ht="15.75" customHeight="1" x14ac:dyDescent="0.25">
      <c r="A17" s="145"/>
      <c r="B17" s="145"/>
      <c r="C17" s="53" t="s">
        <v>90</v>
      </c>
      <c r="D17" s="54" t="s">
        <v>91</v>
      </c>
    </row>
    <row r="18" spans="1:4" s="5" customFormat="1" ht="15.75" customHeight="1" x14ac:dyDescent="0.25">
      <c r="A18" s="145"/>
      <c r="B18" s="145"/>
      <c r="C18" s="55" t="s">
        <v>92</v>
      </c>
      <c r="D18" s="54" t="s">
        <v>93</v>
      </c>
    </row>
    <row r="19" spans="1:4" ht="19.5" customHeight="1" x14ac:dyDescent="0.25">
      <c r="A19" s="12" t="s">
        <v>4</v>
      </c>
      <c r="B19" s="13" t="s">
        <v>15</v>
      </c>
      <c r="C19" s="146" t="s">
        <v>71</v>
      </c>
      <c r="D19" s="147"/>
    </row>
    <row r="20" spans="1:4" s="5" customFormat="1" ht="21" customHeight="1" x14ac:dyDescent="0.25">
      <c r="A20" s="12" t="s">
        <v>5</v>
      </c>
      <c r="B20" s="13" t="s">
        <v>16</v>
      </c>
      <c r="C20" s="148" t="s">
        <v>50</v>
      </c>
      <c r="D20" s="149"/>
    </row>
    <row r="21" spans="1:4" s="5" customFormat="1" ht="15" customHeight="1" x14ac:dyDescent="0.25">
      <c r="A21" s="12" t="s">
        <v>6</v>
      </c>
      <c r="B21" s="13" t="s">
        <v>17</v>
      </c>
      <c r="C21" s="141" t="s">
        <v>18</v>
      </c>
      <c r="D21" s="150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19</v>
      </c>
      <c r="B23" s="16"/>
      <c r="C23" s="16"/>
      <c r="D23" s="133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20</v>
      </c>
      <c r="C25" s="7" t="s">
        <v>21</v>
      </c>
      <c r="D25" s="52" t="s">
        <v>22</v>
      </c>
    </row>
    <row r="26" spans="1:4" ht="21.75" customHeight="1" x14ac:dyDescent="0.25">
      <c r="A26" s="142" t="s">
        <v>25</v>
      </c>
      <c r="B26" s="143"/>
      <c r="C26" s="143"/>
      <c r="D26" s="144"/>
    </row>
    <row r="27" spans="1:4" ht="12" customHeight="1" x14ac:dyDescent="0.25">
      <c r="A27" s="49"/>
      <c r="B27" s="50"/>
      <c r="C27" s="50"/>
      <c r="D27" s="51"/>
    </row>
    <row r="28" spans="1:4" x14ac:dyDescent="0.25">
      <c r="A28" s="7">
        <v>1</v>
      </c>
      <c r="B28" s="6" t="s">
        <v>94</v>
      </c>
      <c r="C28" s="6" t="s">
        <v>23</v>
      </c>
      <c r="D28" s="6" t="s">
        <v>24</v>
      </c>
    </row>
    <row r="29" spans="1:4" ht="14.25" customHeight="1" x14ac:dyDescent="0.25">
      <c r="A29" s="19" t="s">
        <v>26</v>
      </c>
      <c r="B29" s="18"/>
      <c r="C29" s="18"/>
      <c r="D29" s="18"/>
    </row>
    <row r="30" spans="1:4" ht="13.5" customHeight="1" x14ac:dyDescent="0.25">
      <c r="A30" s="7">
        <v>1</v>
      </c>
      <c r="B30" s="6" t="s">
        <v>95</v>
      </c>
      <c r="C30" s="6" t="s">
        <v>96</v>
      </c>
      <c r="D30" s="6" t="s">
        <v>97</v>
      </c>
    </row>
    <row r="31" spans="1:4" x14ac:dyDescent="0.25">
      <c r="A31" s="19" t="s">
        <v>38</v>
      </c>
      <c r="B31" s="18"/>
      <c r="C31" s="18"/>
      <c r="D31" s="18"/>
    </row>
    <row r="32" spans="1:4" x14ac:dyDescent="0.25">
      <c r="A32" s="19" t="s">
        <v>39</v>
      </c>
      <c r="B32" s="18"/>
      <c r="C32" s="18"/>
      <c r="D32" s="18"/>
    </row>
    <row r="33" spans="1:4" x14ac:dyDescent="0.25">
      <c r="A33" s="7">
        <v>1</v>
      </c>
      <c r="B33" s="6" t="s">
        <v>110</v>
      </c>
      <c r="C33" s="6" t="s">
        <v>96</v>
      </c>
      <c r="D33" s="6" t="s">
        <v>27</v>
      </c>
    </row>
    <row r="34" spans="1:4" ht="15" customHeight="1" x14ac:dyDescent="0.25">
      <c r="A34" s="19" t="s">
        <v>28</v>
      </c>
      <c r="B34" s="18"/>
      <c r="C34" s="18"/>
      <c r="D34" s="18"/>
    </row>
    <row r="35" spans="1:4" x14ac:dyDescent="0.25">
      <c r="A35" s="7">
        <v>1</v>
      </c>
      <c r="B35" s="6" t="s">
        <v>29</v>
      </c>
      <c r="C35" s="6" t="s">
        <v>23</v>
      </c>
      <c r="D35" s="6" t="s">
        <v>24</v>
      </c>
    </row>
    <row r="36" spans="1:4" ht="5.25" customHeight="1" x14ac:dyDescent="0.25">
      <c r="A36" s="27"/>
      <c r="B36" s="11"/>
      <c r="C36" s="11"/>
      <c r="D36" s="11"/>
    </row>
    <row r="37" spans="1:4" x14ac:dyDescent="0.25">
      <c r="A37" s="4" t="s">
        <v>44</v>
      </c>
      <c r="B37" s="18"/>
      <c r="C37" s="18"/>
      <c r="D37" s="18"/>
    </row>
    <row r="38" spans="1:4" ht="15" customHeight="1" x14ac:dyDescent="0.25">
      <c r="A38" s="7">
        <v>1</v>
      </c>
      <c r="B38" s="6" t="s">
        <v>30</v>
      </c>
      <c r="C38" s="137">
        <v>1972</v>
      </c>
      <c r="D38" s="135"/>
    </row>
    <row r="39" spans="1:4" x14ac:dyDescent="0.25">
      <c r="A39" s="7">
        <v>2</v>
      </c>
      <c r="B39" s="6" t="s">
        <v>32</v>
      </c>
      <c r="C39" s="137" t="s">
        <v>111</v>
      </c>
      <c r="D39" s="135"/>
    </row>
    <row r="40" spans="1:4" x14ac:dyDescent="0.25">
      <c r="A40" s="7">
        <v>3</v>
      </c>
      <c r="B40" s="6" t="s">
        <v>33</v>
      </c>
      <c r="C40" s="136" t="s">
        <v>112</v>
      </c>
      <c r="D40" s="136"/>
    </row>
    <row r="41" spans="1:4" ht="15" customHeight="1" x14ac:dyDescent="0.25">
      <c r="A41" s="7">
        <v>4</v>
      </c>
      <c r="B41" s="6" t="s">
        <v>31</v>
      </c>
      <c r="C41" s="136" t="s">
        <v>113</v>
      </c>
      <c r="D41" s="136"/>
    </row>
    <row r="42" spans="1:4" x14ac:dyDescent="0.25">
      <c r="A42" s="7">
        <v>5</v>
      </c>
      <c r="B42" s="6" t="s">
        <v>34</v>
      </c>
      <c r="C42" s="136" t="s">
        <v>114</v>
      </c>
      <c r="D42" s="136"/>
    </row>
    <row r="43" spans="1:4" x14ac:dyDescent="0.25">
      <c r="A43" s="7">
        <v>6</v>
      </c>
      <c r="B43" s="6" t="s">
        <v>35</v>
      </c>
      <c r="C43" s="137" t="s">
        <v>130</v>
      </c>
      <c r="D43" s="135"/>
    </row>
    <row r="44" spans="1:4" ht="15" customHeight="1" x14ac:dyDescent="0.25">
      <c r="A44" s="7">
        <v>7</v>
      </c>
      <c r="B44" s="6" t="s">
        <v>36</v>
      </c>
      <c r="C44" s="137" t="s">
        <v>131</v>
      </c>
      <c r="D44" s="135"/>
    </row>
    <row r="45" spans="1:4" x14ac:dyDescent="0.25">
      <c r="A45" s="7">
        <v>8</v>
      </c>
      <c r="B45" s="6" t="s">
        <v>37</v>
      </c>
      <c r="C45" s="137" t="s">
        <v>136</v>
      </c>
      <c r="D45" s="135"/>
    </row>
    <row r="46" spans="1:4" x14ac:dyDescent="0.25">
      <c r="A46" s="7">
        <v>9</v>
      </c>
      <c r="B46" s="6" t="s">
        <v>98</v>
      </c>
      <c r="C46" s="137">
        <v>104</v>
      </c>
      <c r="D46" s="138"/>
    </row>
    <row r="47" spans="1:4" x14ac:dyDescent="0.25">
      <c r="A47" s="7">
        <v>10</v>
      </c>
      <c r="B47" s="6" t="s">
        <v>70</v>
      </c>
      <c r="C47" s="134" t="s">
        <v>115</v>
      </c>
      <c r="D47" s="135"/>
    </row>
    <row r="48" spans="1:4" x14ac:dyDescent="0.25">
      <c r="A48" s="4"/>
    </row>
    <row r="49" spans="1:4" x14ac:dyDescent="0.25">
      <c r="A49" s="4"/>
    </row>
    <row r="51" spans="1:4" x14ac:dyDescent="0.25">
      <c r="A51" s="56"/>
      <c r="B51" s="56"/>
      <c r="C51" s="57"/>
      <c r="D51" s="58"/>
    </row>
    <row r="52" spans="1:4" x14ac:dyDescent="0.25">
      <c r="A52" s="56"/>
      <c r="B52" s="56"/>
      <c r="C52" s="57"/>
      <c r="D52" s="58"/>
    </row>
    <row r="53" spans="1:4" x14ac:dyDescent="0.25">
      <c r="A53" s="56"/>
      <c r="B53" s="56"/>
      <c r="C53" s="57"/>
      <c r="D53" s="58"/>
    </row>
    <row r="54" spans="1:4" x14ac:dyDescent="0.25">
      <c r="A54" s="56"/>
      <c r="B54" s="56"/>
      <c r="C54" s="57"/>
      <c r="D54" s="58"/>
    </row>
    <row r="55" spans="1:4" x14ac:dyDescent="0.25">
      <c r="A55" s="56"/>
      <c r="B55" s="56"/>
      <c r="C55" s="59"/>
      <c r="D55" s="58"/>
    </row>
    <row r="56" spans="1:4" x14ac:dyDescent="0.25">
      <c r="A56" s="56"/>
      <c r="B56" s="56"/>
      <c r="C56" s="60"/>
      <c r="D56" s="58"/>
    </row>
  </sheetData>
  <mergeCells count="19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2"/>
  <sheetViews>
    <sheetView topLeftCell="A29" workbookViewId="0">
      <selection sqref="A1:H82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2" customWidth="1"/>
    <col min="4" max="4" width="8.28515625" customWidth="1"/>
    <col min="5" max="5" width="9" customWidth="1"/>
    <col min="6" max="6" width="9.7109375" customWidth="1"/>
    <col min="7" max="7" width="12.42578125" customWidth="1"/>
    <col min="8" max="9" width="10.140625" customWidth="1"/>
    <col min="13" max="13" width="11.5703125" customWidth="1"/>
  </cols>
  <sheetData>
    <row r="1" spans="1:27" x14ac:dyDescent="0.25">
      <c r="A1" s="4" t="s">
        <v>102</v>
      </c>
      <c r="B1"/>
      <c r="C1" s="33"/>
      <c r="D1" s="33"/>
      <c r="G1" s="33"/>
      <c r="H1" s="18"/>
      <c r="I1" s="1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ht="16.5" customHeight="1" x14ac:dyDescent="0.25">
      <c r="A2" s="4" t="s">
        <v>140</v>
      </c>
      <c r="B2"/>
      <c r="C2" s="33"/>
      <c r="D2" s="33"/>
      <c r="G2" s="33"/>
      <c r="H2" s="18"/>
      <c r="I2" s="1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3" spans="1:27" s="105" customFormat="1" ht="29.25" customHeight="1" x14ac:dyDescent="0.25">
      <c r="A3" s="169" t="s">
        <v>138</v>
      </c>
      <c r="B3" s="169"/>
      <c r="C3" s="98"/>
      <c r="D3" s="99">
        <f>D4+D5-0.01</f>
        <v>1231.03</v>
      </c>
      <c r="E3" s="100"/>
      <c r="F3" s="101"/>
      <c r="G3" s="101"/>
      <c r="H3" s="102"/>
      <c r="I3" s="125"/>
      <c r="J3" s="103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</row>
    <row r="4" spans="1:27" s="105" customFormat="1" ht="23.25" customHeight="1" x14ac:dyDescent="0.25">
      <c r="A4" s="106" t="s">
        <v>103</v>
      </c>
      <c r="B4" s="106"/>
      <c r="C4" s="98"/>
      <c r="D4" s="99">
        <v>1285.8399999999999</v>
      </c>
      <c r="E4" s="100"/>
      <c r="F4" s="101"/>
      <c r="G4" s="101"/>
      <c r="H4" s="107"/>
      <c r="I4" s="126"/>
      <c r="J4" s="103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</row>
    <row r="5" spans="1:27" s="105" customFormat="1" ht="22.5" customHeight="1" x14ac:dyDescent="0.25">
      <c r="A5" s="106" t="s">
        <v>104</v>
      </c>
      <c r="B5" s="106"/>
      <c r="C5" s="98"/>
      <c r="D5" s="99">
        <v>-54.8</v>
      </c>
      <c r="E5" s="100"/>
      <c r="F5" s="101"/>
      <c r="G5" s="101"/>
      <c r="H5" s="102"/>
      <c r="I5" s="125"/>
      <c r="J5" s="103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</row>
    <row r="6" spans="1:27" ht="15" customHeight="1" x14ac:dyDescent="0.25">
      <c r="A6" s="176" t="s">
        <v>139</v>
      </c>
      <c r="B6" s="177"/>
      <c r="C6" s="177"/>
      <c r="D6" s="177"/>
      <c r="E6" s="177"/>
      <c r="F6" s="177"/>
      <c r="G6" s="177"/>
      <c r="H6" s="178"/>
      <c r="I6" s="127"/>
      <c r="J6" s="8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</row>
    <row r="7" spans="1:27" ht="56.25" customHeight="1" x14ac:dyDescent="0.25">
      <c r="A7" s="180" t="s">
        <v>57</v>
      </c>
      <c r="B7" s="164"/>
      <c r="C7" s="38" t="s">
        <v>58</v>
      </c>
      <c r="D7" s="28" t="s">
        <v>59</v>
      </c>
      <c r="E7" s="28" t="s">
        <v>60</v>
      </c>
      <c r="F7" s="28" t="s">
        <v>61</v>
      </c>
      <c r="G7" s="34" t="s">
        <v>62</v>
      </c>
      <c r="H7" s="28" t="s">
        <v>63</v>
      </c>
      <c r="I7" s="88"/>
    </row>
    <row r="8" spans="1:27" s="4" customFormat="1" ht="17.25" customHeight="1" x14ac:dyDescent="0.25">
      <c r="A8" s="180" t="s">
        <v>64</v>
      </c>
      <c r="B8" s="164"/>
      <c r="C8" s="39">
        <f>C12+C15+C18+C21+C24+C27</f>
        <v>21.490000000000002</v>
      </c>
      <c r="D8" s="75">
        <v>-47.19</v>
      </c>
      <c r="E8" s="75">
        <f>E12+E15+E18+E21+E24+E27</f>
        <v>626.04999999999995</v>
      </c>
      <c r="F8" s="75">
        <f>F12+F15+F18+F21+F24+F27</f>
        <v>598.81999999999994</v>
      </c>
      <c r="G8" s="75">
        <v>598.79999999999995</v>
      </c>
      <c r="H8" s="61">
        <f>F8-E8+D8</f>
        <v>-74.420000000000016</v>
      </c>
      <c r="I8" s="128"/>
    </row>
    <row r="9" spans="1:27" x14ac:dyDescent="0.25">
      <c r="A9" s="35" t="s">
        <v>65</v>
      </c>
      <c r="B9" s="36"/>
      <c r="C9" s="40">
        <f>C8-C10</f>
        <v>19.341000000000001</v>
      </c>
      <c r="D9" s="45">
        <f>D8-D10</f>
        <v>-42.470999999999997</v>
      </c>
      <c r="E9" s="45">
        <f>E8-E10</f>
        <v>563.44499999999994</v>
      </c>
      <c r="F9" s="45">
        <f>F8-F10</f>
        <v>538.93799999999999</v>
      </c>
      <c r="G9" s="45">
        <f>G8-G10</f>
        <v>538.91999999999996</v>
      </c>
      <c r="H9" s="61">
        <f>F9-E9+D9</f>
        <v>-66.977999999999952</v>
      </c>
      <c r="I9" s="128"/>
    </row>
    <row r="10" spans="1:27" x14ac:dyDescent="0.25">
      <c r="A10" s="155" t="s">
        <v>66</v>
      </c>
      <c r="B10" s="156"/>
      <c r="C10" s="40">
        <f>C8*10%</f>
        <v>2.1490000000000005</v>
      </c>
      <c r="D10" s="45">
        <f>D8*10%</f>
        <v>-4.7190000000000003</v>
      </c>
      <c r="E10" s="45">
        <f>E8*10%</f>
        <v>62.604999999999997</v>
      </c>
      <c r="F10" s="45">
        <f>F8*10%</f>
        <v>59.881999999999998</v>
      </c>
      <c r="G10" s="45">
        <f>G8*10%</f>
        <v>59.879999999999995</v>
      </c>
      <c r="H10" s="61">
        <f>F10-E10+D10</f>
        <v>-7.4419999999999993</v>
      </c>
      <c r="I10" s="128"/>
    </row>
    <row r="11" spans="1:27" ht="12.75" customHeight="1" x14ac:dyDescent="0.25">
      <c r="A11" s="181" t="s">
        <v>67</v>
      </c>
      <c r="B11" s="182"/>
      <c r="C11" s="182"/>
      <c r="D11" s="182"/>
      <c r="E11" s="182"/>
      <c r="F11" s="182"/>
      <c r="G11" s="182"/>
      <c r="H11" s="183"/>
      <c r="I11" s="57"/>
    </row>
    <row r="12" spans="1:27" x14ac:dyDescent="0.25">
      <c r="A12" s="153" t="s">
        <v>47</v>
      </c>
      <c r="B12" s="154"/>
      <c r="C12" s="39">
        <v>5.75</v>
      </c>
      <c r="D12" s="74">
        <v>0.71</v>
      </c>
      <c r="E12" s="74">
        <v>167.5</v>
      </c>
      <c r="F12" s="74">
        <v>160.36000000000001</v>
      </c>
      <c r="G12" s="74">
        <f>F12</f>
        <v>160.36000000000001</v>
      </c>
      <c r="H12" s="45">
        <f t="shared" ref="H12:H29" si="0">F12-E12+D12</f>
        <v>-6.4299999999999864</v>
      </c>
      <c r="I12" s="129"/>
      <c r="K12" s="68"/>
    </row>
    <row r="13" spans="1:27" x14ac:dyDescent="0.25">
      <c r="A13" s="35" t="s">
        <v>65</v>
      </c>
      <c r="B13" s="36"/>
      <c r="C13" s="40">
        <f>C12-C14</f>
        <v>5.1749999999999998</v>
      </c>
      <c r="D13" s="45">
        <f>D12-D14</f>
        <v>0.63900000000000001</v>
      </c>
      <c r="E13" s="45">
        <f>E12-E14</f>
        <v>150.75</v>
      </c>
      <c r="F13" s="45">
        <f>F12-F14</f>
        <v>144.32400000000001</v>
      </c>
      <c r="G13" s="45">
        <f>G12-G14</f>
        <v>144.32400000000001</v>
      </c>
      <c r="H13" s="45">
        <f t="shared" si="0"/>
        <v>-5.7869999999999875</v>
      </c>
      <c r="I13" s="129"/>
    </row>
    <row r="14" spans="1:27" x14ac:dyDescent="0.25">
      <c r="A14" s="155" t="s">
        <v>66</v>
      </c>
      <c r="B14" s="156"/>
      <c r="C14" s="40">
        <f>C12*10%</f>
        <v>0.57500000000000007</v>
      </c>
      <c r="D14" s="45">
        <f>D12*10%</f>
        <v>7.0999999999999994E-2</v>
      </c>
      <c r="E14" s="45">
        <f>E12*10%</f>
        <v>16.75</v>
      </c>
      <c r="F14" s="45">
        <f>F12*10%</f>
        <v>16.036000000000001</v>
      </c>
      <c r="G14" s="45">
        <f>G12*10%</f>
        <v>16.036000000000001</v>
      </c>
      <c r="H14" s="45">
        <f t="shared" si="0"/>
        <v>-0.64299999999999868</v>
      </c>
      <c r="I14" s="129"/>
    </row>
    <row r="15" spans="1:27" ht="23.25" customHeight="1" x14ac:dyDescent="0.25">
      <c r="A15" s="153" t="s">
        <v>40</v>
      </c>
      <c r="B15" s="154"/>
      <c r="C15" s="39">
        <v>3.51</v>
      </c>
      <c r="D15" s="74">
        <v>-10.31</v>
      </c>
      <c r="E15" s="74">
        <v>102.25</v>
      </c>
      <c r="F15" s="74">
        <v>98.56</v>
      </c>
      <c r="G15" s="74">
        <f>F15</f>
        <v>98.56</v>
      </c>
      <c r="H15" s="45">
        <f t="shared" si="0"/>
        <v>-13.999999999999998</v>
      </c>
      <c r="I15" s="129"/>
    </row>
    <row r="16" spans="1:27" x14ac:dyDescent="0.25">
      <c r="A16" s="35" t="s">
        <v>65</v>
      </c>
      <c r="B16" s="36"/>
      <c r="C16" s="40">
        <f>C15-C17</f>
        <v>3.1589999999999998</v>
      </c>
      <c r="D16" s="45">
        <f>D15-D17</f>
        <v>-9.2789999999999999</v>
      </c>
      <c r="E16" s="45">
        <f>E15-E17</f>
        <v>92.025000000000006</v>
      </c>
      <c r="F16" s="45">
        <f>F15-F17</f>
        <v>88.704000000000008</v>
      </c>
      <c r="G16" s="45">
        <f>G15-G17</f>
        <v>88.704000000000008</v>
      </c>
      <c r="H16" s="45">
        <f t="shared" si="0"/>
        <v>-12.599999999999998</v>
      </c>
      <c r="I16" s="129"/>
    </row>
    <row r="17" spans="1:9" ht="15" customHeight="1" x14ac:dyDescent="0.25">
      <c r="A17" s="155" t="s">
        <v>66</v>
      </c>
      <c r="B17" s="156"/>
      <c r="C17" s="40">
        <f>C15*10%</f>
        <v>0.35099999999999998</v>
      </c>
      <c r="D17" s="45">
        <f>D15*10%</f>
        <v>-1.0310000000000001</v>
      </c>
      <c r="E17" s="45">
        <f>E15*10%</f>
        <v>10.225000000000001</v>
      </c>
      <c r="F17" s="45">
        <f>F15*10%</f>
        <v>9.8560000000000016</v>
      </c>
      <c r="G17" s="45">
        <f>G15*10%</f>
        <v>9.8560000000000016</v>
      </c>
      <c r="H17" s="45">
        <f t="shared" si="0"/>
        <v>-1.4</v>
      </c>
      <c r="I17" s="129"/>
    </row>
    <row r="18" spans="1:9" ht="21.75" customHeight="1" x14ac:dyDescent="0.25">
      <c r="A18" s="153" t="s">
        <v>48</v>
      </c>
      <c r="B18" s="154"/>
      <c r="C18" s="38">
        <v>2.41</v>
      </c>
      <c r="D18" s="74">
        <v>-6.85</v>
      </c>
      <c r="E18" s="74">
        <v>70.209999999999994</v>
      </c>
      <c r="F18" s="74">
        <v>67.22</v>
      </c>
      <c r="G18" s="74">
        <f>F18</f>
        <v>67.22</v>
      </c>
      <c r="H18" s="45">
        <f t="shared" si="0"/>
        <v>-9.8399999999999945</v>
      </c>
      <c r="I18" s="129"/>
    </row>
    <row r="19" spans="1:9" ht="13.5" customHeight="1" x14ac:dyDescent="0.25">
      <c r="A19" s="35" t="s">
        <v>65</v>
      </c>
      <c r="B19" s="36"/>
      <c r="C19" s="40">
        <f>C18-C20</f>
        <v>2.169</v>
      </c>
      <c r="D19" s="45">
        <f>D18-D20</f>
        <v>-6.1649999999999991</v>
      </c>
      <c r="E19" s="45">
        <f>E18-E20</f>
        <v>63.188999999999993</v>
      </c>
      <c r="F19" s="45">
        <f>F18-F20</f>
        <v>60.497999999999998</v>
      </c>
      <c r="G19" s="45">
        <f>G18-G20</f>
        <v>60.497999999999998</v>
      </c>
      <c r="H19" s="45">
        <f t="shared" si="0"/>
        <v>-8.8559999999999945</v>
      </c>
      <c r="I19" s="129"/>
    </row>
    <row r="20" spans="1:9" ht="12.75" customHeight="1" x14ac:dyDescent="0.25">
      <c r="A20" s="155" t="s">
        <v>66</v>
      </c>
      <c r="B20" s="156"/>
      <c r="C20" s="40">
        <f>C18*10%</f>
        <v>0.24100000000000002</v>
      </c>
      <c r="D20" s="45">
        <f>D18*10%</f>
        <v>-0.68500000000000005</v>
      </c>
      <c r="E20" s="45">
        <f>E18*10%</f>
        <v>7.0209999999999999</v>
      </c>
      <c r="F20" s="45">
        <f>F18*10%</f>
        <v>6.7220000000000004</v>
      </c>
      <c r="G20" s="45">
        <f>G18*10%</f>
        <v>6.7220000000000004</v>
      </c>
      <c r="H20" s="45">
        <f t="shared" si="0"/>
        <v>-0.98399999999999954</v>
      </c>
      <c r="I20" s="129"/>
    </row>
    <row r="21" spans="1:9" ht="14.25" customHeight="1" x14ac:dyDescent="0.25">
      <c r="A21" s="10" t="s">
        <v>117</v>
      </c>
      <c r="B21" s="37"/>
      <c r="C21" s="41">
        <v>1.1299999999999999</v>
      </c>
      <c r="D21" s="45">
        <v>-3.13</v>
      </c>
      <c r="E21" s="45">
        <v>32.92</v>
      </c>
      <c r="F21" s="45">
        <v>31.51</v>
      </c>
      <c r="G21" s="45">
        <f>F21</f>
        <v>31.51</v>
      </c>
      <c r="H21" s="45">
        <f t="shared" si="0"/>
        <v>-4.54</v>
      </c>
      <c r="I21" s="129"/>
    </row>
    <row r="22" spans="1:9" ht="14.25" customHeight="1" x14ac:dyDescent="0.25">
      <c r="A22" s="35" t="s">
        <v>65</v>
      </c>
      <c r="B22" s="36"/>
      <c r="C22" s="40">
        <f>C21-C23</f>
        <v>1.0169999999999999</v>
      </c>
      <c r="D22" s="45">
        <f>D21-D23</f>
        <v>-2.8169999999999997</v>
      </c>
      <c r="E22" s="45">
        <f>E21-E23</f>
        <v>29.628</v>
      </c>
      <c r="F22" s="45">
        <f>F21-F23</f>
        <v>28.359000000000002</v>
      </c>
      <c r="G22" s="45">
        <f>G21-G23</f>
        <v>28.359000000000002</v>
      </c>
      <c r="H22" s="45">
        <f t="shared" si="0"/>
        <v>-4.0859999999999985</v>
      </c>
      <c r="I22" s="129"/>
    </row>
    <row r="23" spans="1:9" x14ac:dyDescent="0.25">
      <c r="A23" s="155" t="s">
        <v>66</v>
      </c>
      <c r="B23" s="156"/>
      <c r="C23" s="40">
        <f>C21*10%</f>
        <v>0.11299999999999999</v>
      </c>
      <c r="D23" s="45">
        <f>D21*10%</f>
        <v>-0.313</v>
      </c>
      <c r="E23" s="45">
        <f>E21*10%</f>
        <v>3.2920000000000003</v>
      </c>
      <c r="F23" s="45">
        <f>F21*10%</f>
        <v>3.1510000000000002</v>
      </c>
      <c r="G23" s="45">
        <f>G21*10%</f>
        <v>3.1510000000000002</v>
      </c>
      <c r="H23" s="45">
        <f t="shared" si="0"/>
        <v>-0.45400000000000001</v>
      </c>
      <c r="I23" s="129"/>
    </row>
    <row r="24" spans="1:9" ht="14.25" customHeight="1" x14ac:dyDescent="0.25">
      <c r="A24" s="10" t="s">
        <v>116</v>
      </c>
      <c r="B24" s="37"/>
      <c r="C24" s="41">
        <v>4.43</v>
      </c>
      <c r="D24" s="45">
        <v>-13.94</v>
      </c>
      <c r="E24" s="45">
        <f>125.1+1.07+0.27+2.63</f>
        <v>129.07</v>
      </c>
      <c r="F24" s="45">
        <f>118.8+1.2+0.3+2.5</f>
        <v>122.8</v>
      </c>
      <c r="G24" s="45">
        <f>F24</f>
        <v>122.8</v>
      </c>
      <c r="H24" s="45">
        <f t="shared" si="0"/>
        <v>-20.209999999999994</v>
      </c>
      <c r="I24" s="129"/>
    </row>
    <row r="25" spans="1:9" ht="14.25" customHeight="1" x14ac:dyDescent="0.25">
      <c r="A25" s="35" t="s">
        <v>65</v>
      </c>
      <c r="B25" s="36"/>
      <c r="C25" s="40">
        <f>C24-C26</f>
        <v>3.9869999999999997</v>
      </c>
      <c r="D25" s="45">
        <f>D24-D26</f>
        <v>-12.545999999999999</v>
      </c>
      <c r="E25" s="45">
        <f>E24-E26</f>
        <v>116.163</v>
      </c>
      <c r="F25" s="45">
        <f>F24-F26</f>
        <v>110.52</v>
      </c>
      <c r="G25" s="45">
        <f>G24-G26</f>
        <v>110.52</v>
      </c>
      <c r="H25" s="45">
        <f t="shared" si="0"/>
        <v>-18.189</v>
      </c>
      <c r="I25" s="129"/>
    </row>
    <row r="26" spans="1:9" x14ac:dyDescent="0.25">
      <c r="A26" s="155" t="s">
        <v>66</v>
      </c>
      <c r="B26" s="156"/>
      <c r="C26" s="40">
        <f>C24*10%</f>
        <v>0.443</v>
      </c>
      <c r="D26" s="45">
        <f>D24*10%</f>
        <v>-1.3940000000000001</v>
      </c>
      <c r="E26" s="45">
        <f>E24*10%</f>
        <v>12.907</v>
      </c>
      <c r="F26" s="45">
        <f>F24*10%</f>
        <v>12.280000000000001</v>
      </c>
      <c r="G26" s="45">
        <f>G24*10%</f>
        <v>12.280000000000001</v>
      </c>
      <c r="H26" s="45">
        <f t="shared" si="0"/>
        <v>-2.020999999999999</v>
      </c>
      <c r="I26" s="129"/>
    </row>
    <row r="27" spans="1:9" x14ac:dyDescent="0.25">
      <c r="A27" s="10" t="s">
        <v>118</v>
      </c>
      <c r="B27" s="37"/>
      <c r="C27" s="41">
        <v>4.26</v>
      </c>
      <c r="D27" s="45">
        <v>-16.82</v>
      </c>
      <c r="E27" s="45">
        <v>124.1</v>
      </c>
      <c r="F27" s="45">
        <v>118.37</v>
      </c>
      <c r="G27" s="45">
        <f>F27</f>
        <v>118.37</v>
      </c>
      <c r="H27" s="45">
        <f t="shared" si="0"/>
        <v>-22.54999999999999</v>
      </c>
      <c r="I27" s="129"/>
    </row>
    <row r="28" spans="1:9" ht="14.25" customHeight="1" x14ac:dyDescent="0.25">
      <c r="A28" s="35" t="s">
        <v>65</v>
      </c>
      <c r="B28" s="36"/>
      <c r="C28" s="40">
        <f>C27-C29</f>
        <v>3.8339999999999996</v>
      </c>
      <c r="D28" s="45">
        <f>D27-D29</f>
        <v>-15.138</v>
      </c>
      <c r="E28" s="45">
        <f>E27-E29</f>
        <v>111.69</v>
      </c>
      <c r="F28" s="45">
        <f>F27-F29</f>
        <v>106.533</v>
      </c>
      <c r="G28" s="45">
        <f>G27-G29</f>
        <v>106.533</v>
      </c>
      <c r="H28" s="45">
        <f t="shared" si="0"/>
        <v>-20.294999999999995</v>
      </c>
      <c r="I28" s="129"/>
    </row>
    <row r="29" spans="1:9" x14ac:dyDescent="0.25">
      <c r="A29" s="155" t="s">
        <v>66</v>
      </c>
      <c r="B29" s="156"/>
      <c r="C29" s="40">
        <f>C27*10%</f>
        <v>0.42599999999999999</v>
      </c>
      <c r="D29" s="45">
        <f>D27*10%</f>
        <v>-1.6820000000000002</v>
      </c>
      <c r="E29" s="45">
        <f>E27*10%</f>
        <v>12.41</v>
      </c>
      <c r="F29" s="45">
        <f>F27*10%</f>
        <v>11.837000000000002</v>
      </c>
      <c r="G29" s="45">
        <f>G27*10%</f>
        <v>11.837000000000002</v>
      </c>
      <c r="H29" s="45">
        <f t="shared" si="0"/>
        <v>-2.254999999999999</v>
      </c>
      <c r="I29" s="129"/>
    </row>
    <row r="30" spans="1:9" s="105" customFormat="1" ht="9.75" customHeight="1" x14ac:dyDescent="0.25">
      <c r="A30" s="108"/>
      <c r="B30" s="109"/>
      <c r="C30" s="110"/>
      <c r="D30" s="111"/>
      <c r="E30" s="110"/>
      <c r="F30" s="110"/>
      <c r="G30" s="112"/>
      <c r="H30" s="113"/>
      <c r="I30" s="130"/>
    </row>
    <row r="31" spans="1:9" s="4" customFormat="1" ht="15.75" customHeight="1" x14ac:dyDescent="0.25">
      <c r="A31" s="180" t="s">
        <v>41</v>
      </c>
      <c r="B31" s="164"/>
      <c r="C31" s="41">
        <v>7.93</v>
      </c>
      <c r="D31" s="61">
        <v>1196.42</v>
      </c>
      <c r="E31" s="61">
        <f>156.73+58.27+16.02</f>
        <v>231.02</v>
      </c>
      <c r="F31" s="61">
        <f>150.05+55.58+15.34</f>
        <v>220.97</v>
      </c>
      <c r="G31" s="77">
        <f>G32+G33</f>
        <v>164.89700000000002</v>
      </c>
      <c r="H31" s="61">
        <f>F31-E31-G31+D31+F31</f>
        <v>1242.443</v>
      </c>
      <c r="I31" s="128"/>
    </row>
    <row r="32" spans="1:9" ht="15.75" customHeight="1" x14ac:dyDescent="0.25">
      <c r="A32" s="35" t="s">
        <v>68</v>
      </c>
      <c r="B32" s="36"/>
      <c r="C32" s="40">
        <f>C31-C33</f>
        <v>7.1369999999999996</v>
      </c>
      <c r="D32" s="45">
        <v>1198.8499999999999</v>
      </c>
      <c r="E32" s="45">
        <f>E31-E33</f>
        <v>207.91800000000001</v>
      </c>
      <c r="F32" s="45">
        <f>F31-F33</f>
        <v>198.87299999999999</v>
      </c>
      <c r="G32" s="76">
        <f>G62</f>
        <v>142.80000000000001</v>
      </c>
      <c r="H32" s="45">
        <f t="shared" ref="H32:H40" si="1">F32-E32-G32+D32+F32</f>
        <v>1245.8779999999999</v>
      </c>
      <c r="I32" s="129"/>
    </row>
    <row r="33" spans="1:12" ht="12.75" customHeight="1" x14ac:dyDescent="0.25">
      <c r="A33" s="155" t="s">
        <v>66</v>
      </c>
      <c r="B33" s="156"/>
      <c r="C33" s="40">
        <f>C31*10%</f>
        <v>0.79300000000000004</v>
      </c>
      <c r="D33" s="45">
        <v>-2.4300000000000002</v>
      </c>
      <c r="E33" s="45">
        <f>E31*10%</f>
        <v>23.102000000000004</v>
      </c>
      <c r="F33" s="45">
        <f>F31*10%</f>
        <v>22.097000000000001</v>
      </c>
      <c r="G33" s="45">
        <f>F33</f>
        <v>22.097000000000001</v>
      </c>
      <c r="H33" s="45">
        <f>F33-E33-G33+D33+F33</f>
        <v>-3.4350000000000023</v>
      </c>
      <c r="I33" s="129"/>
    </row>
    <row r="34" spans="1:12" ht="9" customHeight="1" x14ac:dyDescent="0.25">
      <c r="A34" s="123"/>
      <c r="B34" s="124"/>
      <c r="C34" s="40"/>
      <c r="D34" s="45"/>
      <c r="E34" s="45"/>
      <c r="F34" s="45"/>
      <c r="G34" s="45"/>
      <c r="H34" s="45"/>
      <c r="I34" s="129"/>
    </row>
    <row r="35" spans="1:12" s="4" customFormat="1" ht="15.75" customHeight="1" x14ac:dyDescent="0.25">
      <c r="A35" s="157" t="s">
        <v>122</v>
      </c>
      <c r="B35" s="158"/>
      <c r="C35" s="101"/>
      <c r="D35" s="100">
        <v>-5.18</v>
      </c>
      <c r="E35" s="101">
        <f>E37+E38+E39+E40</f>
        <v>40.78</v>
      </c>
      <c r="F35" s="101">
        <f>F37+F38+F39+F40</f>
        <v>38.220000000000006</v>
      </c>
      <c r="G35" s="101">
        <f>G37+G38+G39+G40</f>
        <v>38.220000000000006</v>
      </c>
      <c r="H35" s="61">
        <f t="shared" si="1"/>
        <v>-7.7399999999999949</v>
      </c>
      <c r="I35" s="128"/>
    </row>
    <row r="36" spans="1:12" ht="12.75" customHeight="1" x14ac:dyDescent="0.25">
      <c r="A36" s="121" t="s">
        <v>123</v>
      </c>
      <c r="B36" s="109"/>
      <c r="C36" s="110"/>
      <c r="D36" s="113"/>
      <c r="E36" s="110"/>
      <c r="F36" s="110"/>
      <c r="G36" s="120"/>
      <c r="H36" s="100"/>
      <c r="I36" s="131"/>
    </row>
    <row r="37" spans="1:12" ht="12.75" customHeight="1" x14ac:dyDescent="0.25">
      <c r="A37" s="151" t="s">
        <v>124</v>
      </c>
      <c r="B37" s="152"/>
      <c r="C37" s="110"/>
      <c r="D37" s="113">
        <v>-0.51</v>
      </c>
      <c r="E37" s="110">
        <v>3.98</v>
      </c>
      <c r="F37" s="110">
        <v>3.81</v>
      </c>
      <c r="G37" s="120">
        <f>F37</f>
        <v>3.81</v>
      </c>
      <c r="H37" s="45">
        <f t="shared" si="1"/>
        <v>-0.68000000000000016</v>
      </c>
      <c r="I37" s="129"/>
    </row>
    <row r="38" spans="1:12" ht="12.75" customHeight="1" x14ac:dyDescent="0.25">
      <c r="A38" s="151" t="s">
        <v>125</v>
      </c>
      <c r="B38" s="152"/>
      <c r="C38" s="110"/>
      <c r="D38" s="113">
        <v>0</v>
      </c>
      <c r="E38" s="110">
        <v>0</v>
      </c>
      <c r="F38" s="113">
        <v>-0.79</v>
      </c>
      <c r="G38" s="120">
        <f t="shared" ref="G38:G40" si="2">F38</f>
        <v>-0.79</v>
      </c>
      <c r="H38" s="45">
        <f t="shared" si="1"/>
        <v>-0.79</v>
      </c>
      <c r="I38" s="129"/>
    </row>
    <row r="39" spans="1:12" ht="12.75" customHeight="1" x14ac:dyDescent="0.25">
      <c r="A39" s="151" t="s">
        <v>126</v>
      </c>
      <c r="B39" s="152"/>
      <c r="C39" s="110"/>
      <c r="D39" s="113">
        <v>-4.4400000000000004</v>
      </c>
      <c r="E39" s="110">
        <v>34.78</v>
      </c>
      <c r="F39" s="110">
        <v>33.270000000000003</v>
      </c>
      <c r="G39" s="120">
        <f t="shared" si="2"/>
        <v>33.270000000000003</v>
      </c>
      <c r="H39" s="45">
        <f t="shared" si="1"/>
        <v>-5.9499999999999957</v>
      </c>
      <c r="I39" s="129"/>
    </row>
    <row r="40" spans="1:12" ht="12.75" customHeight="1" x14ac:dyDescent="0.25">
      <c r="A40" s="151" t="s">
        <v>127</v>
      </c>
      <c r="B40" s="152"/>
      <c r="C40" s="110"/>
      <c r="D40" s="113">
        <v>-0.23</v>
      </c>
      <c r="E40" s="110">
        <v>2.02</v>
      </c>
      <c r="F40" s="110">
        <v>1.93</v>
      </c>
      <c r="G40" s="120">
        <f t="shared" si="2"/>
        <v>1.93</v>
      </c>
      <c r="H40" s="45">
        <f t="shared" si="1"/>
        <v>-0.32000000000000006</v>
      </c>
      <c r="I40" s="129"/>
    </row>
    <row r="41" spans="1:12" s="105" customFormat="1" ht="12.75" customHeight="1" x14ac:dyDescent="0.25">
      <c r="A41" s="114" t="s">
        <v>99</v>
      </c>
      <c r="B41" s="115"/>
      <c r="C41" s="101"/>
      <c r="D41" s="116"/>
      <c r="E41" s="101">
        <f>E8+E31+E35</f>
        <v>897.84999999999991</v>
      </c>
      <c r="F41" s="101">
        <f>F8+F31+F35</f>
        <v>858.01</v>
      </c>
      <c r="G41" s="101">
        <f>G8+G31+G35</f>
        <v>801.91700000000003</v>
      </c>
      <c r="H41" s="100"/>
      <c r="I41" s="131"/>
      <c r="J41" s="118"/>
      <c r="K41" s="118" t="s">
        <v>105</v>
      </c>
    </row>
    <row r="42" spans="1:12" s="105" customFormat="1" ht="13.5" customHeight="1" x14ac:dyDescent="0.25">
      <c r="A42" s="114" t="s">
        <v>100</v>
      </c>
      <c r="B42" s="115"/>
      <c r="C42" s="101"/>
      <c r="D42" s="116"/>
      <c r="E42" s="101"/>
      <c r="F42" s="101"/>
      <c r="G42" s="117"/>
      <c r="H42" s="100"/>
      <c r="I42" s="131"/>
      <c r="J42" s="118"/>
      <c r="K42" s="118"/>
    </row>
    <row r="43" spans="1:12" s="91" customFormat="1" ht="23.25" customHeight="1" x14ac:dyDescent="0.25">
      <c r="A43" s="184" t="s">
        <v>133</v>
      </c>
      <c r="B43" s="175"/>
      <c r="C43" s="85">
        <v>7.93</v>
      </c>
      <c r="D43" s="80">
        <v>72.930000000000007</v>
      </c>
      <c r="E43" s="83">
        <v>15.26</v>
      </c>
      <c r="F43" s="83">
        <v>15.26</v>
      </c>
      <c r="G43" s="84">
        <f>G45</f>
        <v>2.59</v>
      </c>
      <c r="H43" s="61">
        <f t="shared" ref="H43:H48" si="3">F43-E43-G43+D43+F43</f>
        <v>85.600000000000009</v>
      </c>
      <c r="I43" s="128"/>
    </row>
    <row r="44" spans="1:12" s="91" customFormat="1" ht="12.75" customHeight="1" x14ac:dyDescent="0.25">
      <c r="A44" s="35" t="s">
        <v>68</v>
      </c>
      <c r="B44" s="36"/>
      <c r="C44" s="85">
        <f>C43-C45</f>
        <v>7.1369999999999996</v>
      </c>
      <c r="D44" s="80">
        <v>65.78</v>
      </c>
      <c r="E44" s="83">
        <f>E43-E45</f>
        <v>12.67</v>
      </c>
      <c r="F44" s="83">
        <f>F43-F45</f>
        <v>12.67</v>
      </c>
      <c r="G44" s="84">
        <v>0</v>
      </c>
      <c r="H44" s="61">
        <f t="shared" si="3"/>
        <v>78.45</v>
      </c>
      <c r="I44" s="128"/>
    </row>
    <row r="45" spans="1:12" s="91" customFormat="1" ht="13.5" customHeight="1" x14ac:dyDescent="0.25">
      <c r="A45" s="89" t="s">
        <v>49</v>
      </c>
      <c r="B45" s="90"/>
      <c r="C45" s="82">
        <f>C43*10%</f>
        <v>0.79300000000000004</v>
      </c>
      <c r="D45" s="81">
        <v>7.15</v>
      </c>
      <c r="E45" s="81">
        <v>2.59</v>
      </c>
      <c r="F45" s="81">
        <v>2.59</v>
      </c>
      <c r="G45" s="81">
        <f>F45</f>
        <v>2.59</v>
      </c>
      <c r="H45" s="61">
        <f t="shared" si="3"/>
        <v>7.15</v>
      </c>
      <c r="I45" s="128"/>
    </row>
    <row r="46" spans="1:12" s="91" customFormat="1" ht="24" customHeight="1" x14ac:dyDescent="0.25">
      <c r="A46" s="184" t="s">
        <v>134</v>
      </c>
      <c r="B46" s="175"/>
      <c r="C46" s="85">
        <v>350</v>
      </c>
      <c r="D46" s="80">
        <v>10.47</v>
      </c>
      <c r="E46" s="80">
        <v>4.2</v>
      </c>
      <c r="F46" s="80">
        <v>4.2</v>
      </c>
      <c r="G46" s="86">
        <f>G47</f>
        <v>0.71</v>
      </c>
      <c r="H46" s="61">
        <f t="shared" si="3"/>
        <v>13.96</v>
      </c>
      <c r="I46" s="128"/>
    </row>
    <row r="47" spans="1:12" s="91" customFormat="1" ht="13.5" customHeight="1" x14ac:dyDescent="0.25">
      <c r="A47" s="89" t="s">
        <v>49</v>
      </c>
      <c r="B47" s="90"/>
      <c r="C47" s="82"/>
      <c r="D47" s="81">
        <v>0</v>
      </c>
      <c r="E47" s="81">
        <v>0.71</v>
      </c>
      <c r="F47" s="81">
        <v>0.71</v>
      </c>
      <c r="G47" s="87">
        <f>F47</f>
        <v>0.71</v>
      </c>
      <c r="H47" s="61">
        <f t="shared" si="3"/>
        <v>0</v>
      </c>
      <c r="I47" s="128"/>
      <c r="K47" s="4"/>
    </row>
    <row r="48" spans="1:12" s="4" customFormat="1" ht="17.25" customHeight="1" x14ac:dyDescent="0.25">
      <c r="A48" s="67" t="s">
        <v>135</v>
      </c>
      <c r="B48" s="65"/>
      <c r="C48" s="61"/>
      <c r="D48" s="61">
        <v>3.6</v>
      </c>
      <c r="E48" s="61">
        <v>0</v>
      </c>
      <c r="F48" s="61">
        <v>0</v>
      </c>
      <c r="G48" s="77">
        <f>F48</f>
        <v>0</v>
      </c>
      <c r="H48" s="61">
        <f t="shared" si="3"/>
        <v>3.6</v>
      </c>
      <c r="I48" s="128"/>
      <c r="J48" s="91"/>
      <c r="L48" s="91"/>
    </row>
    <row r="49" spans="1:27" s="91" customFormat="1" ht="13.5" customHeight="1" x14ac:dyDescent="0.25">
      <c r="A49" s="89" t="s">
        <v>69</v>
      </c>
      <c r="B49" s="90"/>
      <c r="C49" s="82"/>
      <c r="D49" s="81">
        <v>0.62</v>
      </c>
      <c r="E49" s="81">
        <v>0</v>
      </c>
      <c r="F49" s="81">
        <v>0</v>
      </c>
      <c r="G49" s="87">
        <v>0</v>
      </c>
      <c r="H49" s="61">
        <f>F49-E49-G49+D49+F49</f>
        <v>0.62</v>
      </c>
      <c r="I49" s="128"/>
    </row>
    <row r="50" spans="1:27" s="105" customFormat="1" x14ac:dyDescent="0.25">
      <c r="A50" s="165" t="s">
        <v>101</v>
      </c>
      <c r="B50" s="166"/>
      <c r="C50" s="101"/>
      <c r="D50" s="116"/>
      <c r="E50" s="117">
        <f>E43+E46+E48</f>
        <v>19.46</v>
      </c>
      <c r="F50" s="117">
        <f>F43+F46+F48</f>
        <v>19.46</v>
      </c>
      <c r="G50" s="117">
        <f>G43+G46+G48</f>
        <v>3.3</v>
      </c>
      <c r="H50" s="100"/>
      <c r="I50" s="131"/>
    </row>
    <row r="51" spans="1:27" s="105" customFormat="1" x14ac:dyDescent="0.25">
      <c r="A51" s="165" t="s">
        <v>107</v>
      </c>
      <c r="B51" s="166"/>
      <c r="C51" s="101"/>
      <c r="D51" s="116"/>
      <c r="E51" s="101">
        <f>E41+E50</f>
        <v>917.31</v>
      </c>
      <c r="F51" s="101">
        <f>F41+F50</f>
        <v>877.47</v>
      </c>
      <c r="G51" s="101">
        <f>G41+G50</f>
        <v>805.21699999999998</v>
      </c>
      <c r="H51" s="100"/>
      <c r="I51" s="131"/>
    </row>
    <row r="52" spans="1:27" s="105" customFormat="1" ht="15" customHeight="1" x14ac:dyDescent="0.25">
      <c r="A52" s="165" t="s">
        <v>108</v>
      </c>
      <c r="B52" s="166"/>
      <c r="C52" s="101"/>
      <c r="D52" s="100">
        <f>D3</f>
        <v>1231.03</v>
      </c>
      <c r="E52" s="101"/>
      <c r="F52" s="101"/>
      <c r="G52" s="101"/>
      <c r="H52" s="100">
        <f>F51-E51+D52+F51-G51</f>
        <v>1263.4429999999998</v>
      </c>
      <c r="I52" s="131"/>
    </row>
    <row r="53" spans="1:27" ht="21.75" customHeight="1" x14ac:dyDescent="0.25">
      <c r="A53" s="179" t="s">
        <v>141</v>
      </c>
      <c r="B53" s="179"/>
      <c r="C53" s="93"/>
      <c r="D53" s="94"/>
      <c r="E53" s="95"/>
      <c r="F53" s="96"/>
      <c r="G53" s="96"/>
      <c r="H53" s="97">
        <f>H54+H55</f>
        <v>1263.4429999999998</v>
      </c>
      <c r="I53" s="125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</row>
    <row r="54" spans="1:27" s="105" customFormat="1" ht="16.5" customHeight="1" x14ac:dyDescent="0.25">
      <c r="A54" s="169" t="s">
        <v>103</v>
      </c>
      <c r="B54" s="170"/>
      <c r="C54" s="98"/>
      <c r="D54" s="98"/>
      <c r="E54" s="100"/>
      <c r="F54" s="101"/>
      <c r="G54" s="101"/>
      <c r="H54" s="102">
        <f>H32+H46+H43+H48</f>
        <v>1349.0379999999998</v>
      </c>
      <c r="I54" s="125"/>
      <c r="J54" s="104"/>
      <c r="K54" s="119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</row>
    <row r="55" spans="1:27" s="105" customFormat="1" ht="16.5" customHeight="1" x14ac:dyDescent="0.25">
      <c r="A55" s="171" t="s">
        <v>104</v>
      </c>
      <c r="B55" s="172"/>
      <c r="C55" s="98"/>
      <c r="D55" s="98"/>
      <c r="E55" s="100"/>
      <c r="F55" s="101"/>
      <c r="G55" s="101"/>
      <c r="H55" s="102">
        <f>H8+H35+H33</f>
        <v>-85.595000000000013</v>
      </c>
      <c r="I55" s="125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</row>
    <row r="56" spans="1:27" ht="26.25" customHeight="1" x14ac:dyDescent="0.25">
      <c r="A56" s="167"/>
      <c r="B56" s="168"/>
      <c r="C56" s="168"/>
      <c r="D56" s="168"/>
      <c r="E56" s="168"/>
      <c r="F56" s="168"/>
      <c r="G56" s="168"/>
      <c r="H56" s="168"/>
      <c r="I56" s="79"/>
    </row>
    <row r="57" spans="1:27" ht="26.25" customHeight="1" x14ac:dyDescent="0.25">
      <c r="A57" s="78"/>
      <c r="B57" s="79"/>
      <c r="C57" s="79"/>
      <c r="D57" s="79"/>
      <c r="E57" s="79"/>
      <c r="F57" s="79"/>
      <c r="G57" s="79"/>
      <c r="H57" s="79"/>
      <c r="I57" s="79"/>
    </row>
    <row r="58" spans="1:27" ht="21.75" customHeight="1" x14ac:dyDescent="0.25">
      <c r="A58" s="20" t="s">
        <v>142</v>
      </c>
      <c r="D58" s="22"/>
      <c r="E58" s="22"/>
      <c r="F58" s="22"/>
      <c r="G58" s="22"/>
      <c r="N58" s="68"/>
    </row>
    <row r="59" spans="1:27" x14ac:dyDescent="0.25">
      <c r="A59" s="161" t="s">
        <v>51</v>
      </c>
      <c r="B59" s="156"/>
      <c r="C59" s="156"/>
      <c r="D59" s="138"/>
      <c r="E59" s="30" t="s">
        <v>52</v>
      </c>
      <c r="F59" s="30" t="s">
        <v>53</v>
      </c>
      <c r="G59" s="30" t="s">
        <v>54</v>
      </c>
      <c r="H59" s="6" t="s">
        <v>106</v>
      </c>
      <c r="I59" s="11"/>
    </row>
    <row r="60" spans="1:27" ht="21" customHeight="1" x14ac:dyDescent="0.25">
      <c r="A60" s="173" t="s">
        <v>132</v>
      </c>
      <c r="B60" s="174"/>
      <c r="C60" s="174"/>
      <c r="D60" s="175"/>
      <c r="E60" s="30" t="s">
        <v>150</v>
      </c>
      <c r="F60" s="30" t="s">
        <v>128</v>
      </c>
      <c r="G60" s="30">
        <v>1.22</v>
      </c>
      <c r="H60" s="6" t="s">
        <v>129</v>
      </c>
      <c r="I60" s="11"/>
    </row>
    <row r="61" spans="1:27" ht="21" customHeight="1" x14ac:dyDescent="0.25">
      <c r="A61" s="173" t="s">
        <v>148</v>
      </c>
      <c r="B61" s="174"/>
      <c r="C61" s="174"/>
      <c r="D61" s="175"/>
      <c r="E61" s="30" t="s">
        <v>149</v>
      </c>
      <c r="F61" s="30" t="s">
        <v>151</v>
      </c>
      <c r="G61" s="30">
        <v>141.58000000000001</v>
      </c>
      <c r="H61" s="6" t="s">
        <v>152</v>
      </c>
      <c r="I61" s="11"/>
    </row>
    <row r="62" spans="1:27" s="4" customFormat="1" x14ac:dyDescent="0.25">
      <c r="A62" s="162" t="s">
        <v>7</v>
      </c>
      <c r="B62" s="163"/>
      <c r="C62" s="163"/>
      <c r="D62" s="164"/>
      <c r="E62" s="46"/>
      <c r="F62" s="47"/>
      <c r="G62" s="48">
        <f>SUM(G60:G61)</f>
        <v>142.80000000000001</v>
      </c>
      <c r="H62" s="92"/>
      <c r="I62" s="132"/>
    </row>
    <row r="63" spans="1:27" s="4" customFormat="1" x14ac:dyDescent="0.25">
      <c r="A63" s="69"/>
      <c r="B63" s="70"/>
      <c r="C63" s="70"/>
      <c r="D63" s="70"/>
      <c r="E63" s="71"/>
      <c r="F63" s="72"/>
      <c r="G63" s="73"/>
    </row>
    <row r="64" spans="1:27" x14ac:dyDescent="0.25">
      <c r="A64" s="20" t="s">
        <v>42</v>
      </c>
      <c r="D64" s="22"/>
      <c r="E64" s="22"/>
      <c r="F64" s="22"/>
      <c r="G64" s="22"/>
    </row>
    <row r="65" spans="1:7" x14ac:dyDescent="0.25">
      <c r="A65" s="20" t="s">
        <v>43</v>
      </c>
      <c r="D65" s="22"/>
      <c r="E65" s="22"/>
      <c r="F65" s="22"/>
      <c r="G65" s="22"/>
    </row>
    <row r="66" spans="1:7" ht="23.25" customHeight="1" x14ac:dyDescent="0.25">
      <c r="A66" s="161" t="s">
        <v>56</v>
      </c>
      <c r="B66" s="156"/>
      <c r="C66" s="156"/>
      <c r="D66" s="156"/>
      <c r="E66" s="138"/>
      <c r="F66" s="32" t="s">
        <v>53</v>
      </c>
      <c r="G66" s="31" t="s">
        <v>55</v>
      </c>
    </row>
    <row r="67" spans="1:7" x14ac:dyDescent="0.25">
      <c r="A67" s="161" t="s">
        <v>72</v>
      </c>
      <c r="B67" s="156"/>
      <c r="C67" s="156"/>
      <c r="D67" s="156"/>
      <c r="E67" s="138"/>
      <c r="F67" s="30">
        <v>0</v>
      </c>
      <c r="G67" s="30">
        <v>0</v>
      </c>
    </row>
    <row r="68" spans="1:7" x14ac:dyDescent="0.25">
      <c r="A68" s="22"/>
      <c r="D68" s="22"/>
      <c r="E68" s="22"/>
      <c r="F68" s="22"/>
      <c r="G68" s="22"/>
    </row>
    <row r="69" spans="1:7" x14ac:dyDescent="0.25">
      <c r="A69" s="22"/>
      <c r="D69" s="22"/>
      <c r="E69" s="22"/>
      <c r="F69" s="22"/>
      <c r="G69" s="22"/>
    </row>
    <row r="70" spans="1:7" x14ac:dyDescent="0.25">
      <c r="A70" s="20" t="s">
        <v>42</v>
      </c>
      <c r="E70" s="33"/>
      <c r="F70" s="62"/>
      <c r="G70" s="33"/>
    </row>
    <row r="71" spans="1:7" x14ac:dyDescent="0.25">
      <c r="A71" s="20" t="s">
        <v>143</v>
      </c>
      <c r="B71" s="63"/>
      <c r="C71" s="64"/>
      <c r="D71" s="20"/>
      <c r="E71" s="33"/>
      <c r="F71" s="62"/>
      <c r="G71" s="33"/>
    </row>
    <row r="72" spans="1:7" ht="50.25" customHeight="1" x14ac:dyDescent="0.25">
      <c r="A72" s="159" t="s">
        <v>137</v>
      </c>
      <c r="B72" s="160"/>
      <c r="C72" s="160"/>
      <c r="D72" s="160"/>
      <c r="E72" s="160"/>
      <c r="F72" s="160"/>
      <c r="G72" s="160"/>
    </row>
    <row r="75" spans="1:7" x14ac:dyDescent="0.25">
      <c r="A75" s="4" t="s">
        <v>73</v>
      </c>
      <c r="B75" s="43"/>
      <c r="C75" s="44"/>
      <c r="D75" s="4"/>
      <c r="E75" s="4" t="s">
        <v>144</v>
      </c>
      <c r="F75" s="4"/>
    </row>
    <row r="76" spans="1:7" x14ac:dyDescent="0.25">
      <c r="A76" s="4" t="s">
        <v>74</v>
      </c>
      <c r="B76" s="43"/>
      <c r="C76" s="44"/>
      <c r="D76" s="4"/>
      <c r="E76" s="4"/>
      <c r="F76" s="4"/>
    </row>
    <row r="77" spans="1:7" x14ac:dyDescent="0.25">
      <c r="A77" s="4" t="s">
        <v>119</v>
      </c>
      <c r="B77" s="43"/>
      <c r="C77" s="44"/>
      <c r="D77" s="4"/>
      <c r="E77" s="4"/>
      <c r="F77" s="4"/>
    </row>
    <row r="79" spans="1:7" x14ac:dyDescent="0.25">
      <c r="A79" s="22" t="s">
        <v>75</v>
      </c>
      <c r="B79" s="66"/>
    </row>
    <row r="80" spans="1:7" x14ac:dyDescent="0.25">
      <c r="A80" s="22" t="s">
        <v>76</v>
      </c>
      <c r="B80" s="66"/>
      <c r="C80" s="42" t="s">
        <v>24</v>
      </c>
    </row>
    <row r="81" spans="1:3" x14ac:dyDescent="0.25">
      <c r="A81" s="22" t="s">
        <v>77</v>
      </c>
      <c r="B81" s="66"/>
      <c r="C81" s="42" t="s">
        <v>78</v>
      </c>
    </row>
    <row r="82" spans="1:3" x14ac:dyDescent="0.25">
      <c r="A82" s="22" t="s">
        <v>79</v>
      </c>
      <c r="B82" s="66"/>
      <c r="C82" s="42" t="s">
        <v>145</v>
      </c>
    </row>
  </sheetData>
  <mergeCells count="38">
    <mergeCell ref="A3:B3"/>
    <mergeCell ref="A6:H6"/>
    <mergeCell ref="A53:B53"/>
    <mergeCell ref="A7:B7"/>
    <mergeCell ref="A8:B8"/>
    <mergeCell ref="A10:B10"/>
    <mergeCell ref="A11:H11"/>
    <mergeCell ref="A12:B12"/>
    <mergeCell ref="A31:B31"/>
    <mergeCell ref="A43:B43"/>
    <mergeCell ref="A33:B33"/>
    <mergeCell ref="A26:B26"/>
    <mergeCell ref="A46:B46"/>
    <mergeCell ref="A14:B14"/>
    <mergeCell ref="A15:B15"/>
    <mergeCell ref="A17:B17"/>
    <mergeCell ref="A72:G72"/>
    <mergeCell ref="A67:E67"/>
    <mergeCell ref="A62:D62"/>
    <mergeCell ref="A66:E66"/>
    <mergeCell ref="A50:B50"/>
    <mergeCell ref="A56:H56"/>
    <mergeCell ref="A59:D59"/>
    <mergeCell ref="A51:B51"/>
    <mergeCell ref="A52:B52"/>
    <mergeCell ref="A54:B54"/>
    <mergeCell ref="A55:B55"/>
    <mergeCell ref="A60:D60"/>
    <mergeCell ref="A61:D61"/>
    <mergeCell ref="A37:B37"/>
    <mergeCell ref="A38:B38"/>
    <mergeCell ref="A39:B39"/>
    <mergeCell ref="A40:B40"/>
    <mergeCell ref="A18:B18"/>
    <mergeCell ref="A20:B20"/>
    <mergeCell ref="A23:B23"/>
    <mergeCell ref="A29:B29"/>
    <mergeCell ref="A35:B35"/>
  </mergeCells>
  <pageMargins left="0.7" right="0.7" top="0.75" bottom="0.75" header="0.3" footer="0.3"/>
  <pageSetup paperSize="9" orientation="portrait" verticalDpi="0" r:id="rId1"/>
  <ignoredErrors>
    <ignoredError sqref="G4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2020-02-10T08:03:23Z</cp:lastPrinted>
  <dcterms:created xsi:type="dcterms:W3CDTF">2013-02-18T04:38:06Z</dcterms:created>
  <dcterms:modified xsi:type="dcterms:W3CDTF">2020-02-18T04:46:13Z</dcterms:modified>
</cp:coreProperties>
</file>