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G53" i="8"/>
  <c r="F21"/>
  <c r="F8"/>
  <c r="F28"/>
  <c r="F34"/>
  <c r="F36"/>
  <c r="F42"/>
  <c r="F43"/>
  <c r="E21"/>
  <c r="E8"/>
  <c r="E28"/>
  <c r="E34"/>
  <c r="E42"/>
  <c r="E43"/>
  <c r="D3"/>
  <c r="D44"/>
  <c r="G8"/>
  <c r="F27"/>
  <c r="G27"/>
  <c r="G25"/>
  <c r="G28"/>
  <c r="G34"/>
  <c r="F38"/>
  <c r="G38"/>
  <c r="G36"/>
  <c r="F41"/>
  <c r="G41"/>
  <c r="G39"/>
  <c r="G42"/>
  <c r="G43"/>
  <c r="H44"/>
  <c r="F26"/>
  <c r="E27"/>
  <c r="E26"/>
  <c r="H26"/>
  <c r="F37"/>
  <c r="E38"/>
  <c r="E37"/>
  <c r="D37"/>
  <c r="H37"/>
  <c r="H39"/>
  <c r="H45"/>
  <c r="H38"/>
  <c r="H8"/>
  <c r="H27"/>
  <c r="H28"/>
  <c r="H46"/>
  <c r="H33"/>
  <c r="H32"/>
  <c r="H31"/>
  <c r="H30"/>
  <c r="H36"/>
  <c r="E41"/>
  <c r="H41"/>
  <c r="E40"/>
  <c r="F40"/>
  <c r="H40"/>
  <c r="H25"/>
  <c r="C38"/>
  <c r="G21"/>
  <c r="G18"/>
  <c r="G15"/>
  <c r="G12"/>
  <c r="C27"/>
  <c r="C26"/>
  <c r="C23"/>
  <c r="C22"/>
  <c r="C17"/>
  <c r="C16"/>
  <c r="F23"/>
  <c r="E23"/>
  <c r="D23"/>
  <c r="H23"/>
  <c r="F22"/>
  <c r="E22"/>
  <c r="D22"/>
  <c r="H22"/>
  <c r="H21"/>
  <c r="F20"/>
  <c r="E20"/>
  <c r="D20"/>
  <c r="H20"/>
  <c r="F19"/>
  <c r="E19"/>
  <c r="D19"/>
  <c r="H19"/>
  <c r="H18"/>
  <c r="F17"/>
  <c r="E17"/>
  <c r="D17"/>
  <c r="H17"/>
  <c r="F16"/>
  <c r="E16"/>
  <c r="D16"/>
  <c r="H16"/>
  <c r="H15"/>
  <c r="F14"/>
  <c r="E14"/>
  <c r="D14"/>
  <c r="H14"/>
  <c r="F13"/>
  <c r="E13"/>
  <c r="D13"/>
  <c r="H13"/>
  <c r="H12"/>
  <c r="F10"/>
  <c r="E10"/>
  <c r="H10"/>
  <c r="F9"/>
  <c r="E9"/>
  <c r="H9"/>
  <c r="G23"/>
  <c r="G22"/>
  <c r="G20"/>
  <c r="G19"/>
  <c r="G17"/>
  <c r="G16"/>
  <c r="G14"/>
  <c r="G13"/>
  <c r="G10"/>
  <c r="G9"/>
  <c r="C20"/>
  <c r="C19"/>
  <c r="C14"/>
  <c r="C13"/>
  <c r="C10"/>
  <c r="C9"/>
</calcChain>
</file>

<file path=xl/comments1.xml><?xml version="1.0" encoding="utf-8"?>
<comments xmlns="http://schemas.openxmlformats.org/spreadsheetml/2006/main">
  <authors>
    <author>BuhFN</author>
  </authors>
  <commentList>
    <comment ref="D36" authorId="0">
      <text>
        <r>
          <rPr>
            <b/>
            <sz val="8"/>
            <color indexed="81"/>
            <rFont val="Tahoma"/>
            <family val="2"/>
            <charset val="204"/>
          </rPr>
          <t>BuhFN:</t>
        </r>
        <r>
          <rPr>
            <sz val="8"/>
            <color indexed="81"/>
            <rFont val="Tahoma"/>
            <family val="2"/>
            <charset val="204"/>
          </rPr>
          <t xml:space="preserve">
Мацарский
Султанов
Султанов
Кулик
Краснова
Д/сад
фокс групп
Центр Внедрение</t>
        </r>
      </text>
    </comment>
    <comment ref="C39" authorId="0">
      <text>
        <r>
          <rPr>
            <b/>
            <sz val="8"/>
            <color indexed="81"/>
            <rFont val="Tahoma"/>
            <family val="2"/>
            <charset val="204"/>
          </rPr>
          <t>BuhFN:</t>
        </r>
        <r>
          <rPr>
            <sz val="8"/>
            <color indexed="81"/>
            <rFont val="Tahoma"/>
            <family val="2"/>
            <charset val="204"/>
          </rPr>
          <t xml:space="preserve">
оборудование установлено с 01.10.2014г. (3 мес 14г.)</t>
        </r>
      </text>
    </comment>
  </commentList>
</comments>
</file>

<file path=xl/sharedStrings.xml><?xml version="1.0" encoding="utf-8"?>
<sst xmlns="http://schemas.openxmlformats.org/spreadsheetml/2006/main" count="180" uniqueCount="154">
  <si>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</si>
  <si>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</si>
  <si>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</si>
  <si>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</si>
  <si>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</si>
  <si>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</si>
  <si>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</si>
  <si>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</si>
  <si>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</si>
  <si>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</si>
  <si>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</si>
  <si>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</si>
  <si>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</si>
  <si>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</si>
  <si>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</si>
  <si>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</si>
  <si>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</si>
  <si>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</si>
  <si>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</si>
  <si>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</si>
  <si>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</si>
  <si>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</si>
  <si>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</si>
  <si>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</si>
  <si>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</si>
  <si>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</si>
  <si>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</si>
  <si>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</si>
  <si>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</si>
  <si>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</si>
  <si>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</si>
  <si>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</si>
  <si>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</si>
  <si>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</si>
  <si>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</si>
  <si>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</si>
  <si>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</si>
  <si>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</si>
  <si>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</si>
  <si>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</si>
  <si>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</si>
  <si>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</si>
  <si>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</si>
  <si>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</si>
  <si>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</si>
  <si>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</si>
  <si>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</si>
  <si>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</si>
  <si>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</si>
  <si>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</si>
  <si>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</si>
  <si>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</si>
  <si>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Наименование работ</t>
  </si>
  <si>
    <t>период</t>
  </si>
  <si>
    <t>количество</t>
  </si>
  <si>
    <t>сумма, тыс.руб.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</si>
  <si>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</si>
  <si>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</si>
  <si>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</si>
  <si>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</si>
  <si>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</si>
  <si>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</si>
  <si>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</si>
  <si>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</si>
  <si>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</si>
  <si>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</si>
  <si>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</si>
  <si>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</si>
  <si>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</si>
  <si>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</si>
  <si>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</si>
  <si>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от 27 .04. 2005г. Серия 25 № 01277949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</si>
  <si>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</si>
  <si>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</si>
  <si>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</si>
  <si>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</si>
  <si>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</si>
  <si>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</si>
  <si>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</si>
  <si>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</si>
  <si>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</si>
  <si>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</si>
  <si>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</si>
  <si>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</si>
  <si>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</si>
  <si>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</si>
  <si>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</si>
  <si>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</si>
  <si>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uklr2006@mail.ru</t>
  </si>
  <si>
    <t>1.4 Вывоз и утилизация ТБО</t>
  </si>
  <si>
    <t>2-260-343</t>
  </si>
  <si>
    <t>Светланская, 85</t>
  </si>
  <si>
    <t>365,2 м2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</si>
  <si>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</si>
  <si>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</si>
  <si>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</si>
  <si>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</si>
  <si>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</si>
  <si>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</si>
  <si>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</si>
  <si>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</si>
  <si>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</si>
  <si>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</si>
  <si>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</si>
  <si>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</si>
  <si>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</si>
  <si>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</si>
  <si>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</si>
  <si>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Ярд"</t>
  </si>
  <si>
    <t>№ 85 по ул. Светланская</t>
  </si>
  <si>
    <t>Ленинского района"</t>
  </si>
  <si>
    <t>ООО "Комфорт"</t>
  </si>
  <si>
    <t>ул. Тунгусская, 8</t>
  </si>
  <si>
    <t>Количество проживающих</t>
  </si>
  <si>
    <t>ИТОГО ПО ДОМУ:</t>
  </si>
  <si>
    <t>ПРОЧИЕ УСЛУГИ:</t>
  </si>
  <si>
    <t>ИТОГО ПО ПРОЧИМ УСЛУГАМ:</t>
  </si>
  <si>
    <t>Примечание: Указанный тариф действует с 01.05.2014г. Согласно постановлению №1520 от 21.11.2005г. В редакции постановлений №3811 от 26.12.2014г. И № 3294 от 18.03.2014г.</t>
  </si>
  <si>
    <t>Площадь не жилых помещений</t>
  </si>
  <si>
    <t>3. Текущий ремонт коммуникаций, проходящих через нежилые помещения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</si>
  <si>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</si>
  <si>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</si>
  <si>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</si>
  <si>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ПО ДОМУ</t>
  </si>
  <si>
    <t>7.Коммуникации на общедомовом имуществе, исполн. ОАО Ростелеком</t>
  </si>
  <si>
    <t xml:space="preserve"> </t>
  </si>
  <si>
    <t>в т.ч. Услуги по управлению, налоги</t>
  </si>
  <si>
    <t>400 руб в мес</t>
  </si>
  <si>
    <t>ООО " Восток Мегаполис"</t>
  </si>
  <si>
    <t>2 713,66 м2</t>
  </si>
  <si>
    <t>1 557,90 м2</t>
  </si>
  <si>
    <t>исполнил</t>
  </si>
  <si>
    <t>Комфорт</t>
  </si>
  <si>
    <t xml:space="preserve">                       Отчет ООО "Управляющей компании Ленинского района"  за 2017 г.</t>
  </si>
  <si>
    <t>1.Отчет об исполнении договора управления за 2017 г.(тыс.р.)</t>
  </si>
  <si>
    <t>переходящие остатки д/ср-в на начало 01.01. 2017г.</t>
  </si>
  <si>
    <t xml:space="preserve"> начисления и фактическое поступление средств по статьям затрат за 2017 г.(тыс.р.)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</si>
  <si>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</si>
  <si>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</si>
  <si>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</si>
  <si>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</si>
  <si>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</si>
  <si>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</si>
  <si>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>переходящие остатки д/ср-в на конец периода 2017г.</t>
  </si>
  <si>
    <t>3. Перечень работ, выполненных по статье " текущий ремонт"  в 2017 году.</t>
  </si>
  <si>
    <t>План по статье "текущий ремонт" на 2018 год</t>
  </si>
  <si>
    <t>Ремонт водостоков и отливов</t>
  </si>
  <si>
    <t>декабрь</t>
  </si>
  <si>
    <t>1 компл.</t>
  </si>
  <si>
    <t>Вертикаль</t>
  </si>
  <si>
    <t>Аварийная замена розлива</t>
  </si>
  <si>
    <t>64 п.м.</t>
  </si>
  <si>
    <t>Управляющая компания предлагает:  ремонта фасада здания.  Собственникам необходимо предоставить протокол общего собрания в Управляющую компанию.</t>
  </si>
  <si>
    <t xml:space="preserve">ИСХ    522 / 03             от   "   15   "       марта        2018г.                             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</si>
</sst>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5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4" fillId="0" borderId="1" xfId="0" applyFont="1" applyBorder="1" applyAlignment="1"/>
    <xf numFmtId="0" fontId="14" fillId="0" borderId="1" xfId="0" applyFont="1" applyBorder="1"/>
    <xf numFmtId="0" fontId="14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2" fontId="3" fillId="0" borderId="1" xfId="0" applyNumberFormat="1" applyFont="1" applyFill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wrapText="1"/>
    </xf>
    <xf numFmtId="2" fontId="9" fillId="0" borderId="1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0" fillId="0" borderId="0" xfId="0" applyNumberFormat="1"/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164" fontId="9" fillId="0" borderId="3" xfId="0" applyNumberFormat="1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2" fontId="9" fillId="0" borderId="3" xfId="0" applyNumberFormat="1" applyFont="1" applyBorder="1" applyAlignment="1">
      <alignment horizontal="center" wrapText="1"/>
    </xf>
    <xf numFmtId="2" fontId="9" fillId="0" borderId="4" xfId="0" applyNumberFormat="1" applyFont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9" fillId="3" borderId="1" xfId="0" applyFont="1" applyFill="1" applyBorder="1" applyAlignment="1"/>
    <xf numFmtId="2" fontId="9" fillId="3" borderId="1" xfId="0" applyNumberFormat="1" applyFont="1" applyFill="1" applyBorder="1" applyAlignment="1"/>
    <xf numFmtId="2" fontId="9" fillId="3" borderId="1" xfId="0" applyNumberFormat="1" applyFont="1" applyFill="1" applyBorder="1" applyAlignment="1">
      <alignment horizontal="center"/>
    </xf>
    <xf numFmtId="164" fontId="9" fillId="3" borderId="1" xfId="0" applyNumberFormat="1" applyFont="1" applyFill="1" applyBorder="1" applyAlignment="1">
      <alignment horizontal="center"/>
    </xf>
    <xf numFmtId="2" fontId="9" fillId="3" borderId="1" xfId="0" applyNumberFormat="1" applyFont="1" applyFill="1" applyBorder="1"/>
    <xf numFmtId="2" fontId="3" fillId="2" borderId="1" xfId="0" applyNumberFormat="1" applyFont="1" applyFill="1" applyBorder="1" applyAlignment="1">
      <alignment horizontal="center"/>
    </xf>
    <xf numFmtId="2" fontId="3" fillId="0" borderId="3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/>
    </xf>
    <xf numFmtId="2" fontId="3" fillId="2" borderId="3" xfId="0" applyNumberFormat="1" applyFont="1" applyFill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/>
    <xf numFmtId="0" fontId="3" fillId="0" borderId="8" xfId="0" applyFont="1" applyBorder="1" applyAlignment="1"/>
    <xf numFmtId="164" fontId="3" fillId="0" borderId="3" xfId="0" applyNumberFormat="1" applyFont="1" applyBorder="1" applyAlignment="1">
      <alignment horizontal="center"/>
    </xf>
    <xf numFmtId="0" fontId="0" fillId="0" borderId="0" xfId="0" applyAlignment="1"/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/>
    <xf numFmtId="0" fontId="0" fillId="2" borderId="0" xfId="0" applyFill="1"/>
    <xf numFmtId="164" fontId="9" fillId="2" borderId="1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0" fontId="4" fillId="2" borderId="0" xfId="0" applyFont="1" applyFill="1"/>
    <xf numFmtId="0" fontId="9" fillId="2" borderId="5" xfId="0" applyFont="1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2" fontId="0" fillId="2" borderId="0" xfId="0" applyNumberFormat="1" applyFill="1" applyBorder="1"/>
    <xf numFmtId="0" fontId="4" fillId="0" borderId="1" xfId="0" applyFont="1" applyBorder="1"/>
    <xf numFmtId="2" fontId="0" fillId="0" borderId="0" xfId="0" applyNumberFormat="1" applyBorder="1"/>
    <xf numFmtId="0" fontId="7" fillId="2" borderId="0" xfId="0" applyFont="1" applyFill="1" applyBorder="1" applyAlignment="1">
      <alignment wrapText="1"/>
    </xf>
    <xf numFmtId="0" fontId="7" fillId="0" borderId="0" xfId="0" applyFont="1" applyBorder="1" applyAlignment="1">
      <alignment wrapText="1"/>
    </xf>
    <xf numFmtId="0" fontId="3" fillId="2" borderId="2" xfId="0" applyFont="1" applyFill="1" applyBorder="1" applyAlignment="1">
      <alignment horizontal="left"/>
    </xf>
    <xf numFmtId="2" fontId="0" fillId="0" borderId="0" xfId="0" applyNumberFormat="1" applyAlignment="1"/>
    <xf numFmtId="2" fontId="0" fillId="2" borderId="0" xfId="0" applyNumberFormat="1" applyFill="1"/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4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9" fillId="2" borderId="5" xfId="0" applyFont="1" applyFill="1" applyBorder="1" applyAlignment="1">
      <alignment wrapText="1"/>
    </xf>
    <xf numFmtId="0" fontId="7" fillId="2" borderId="5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9" fillId="3" borderId="5" xfId="0" applyFont="1" applyFill="1" applyBorder="1" applyAlignment="1">
      <alignment wrapText="1"/>
    </xf>
    <xf numFmtId="0" fontId="6" fillId="0" borderId="2" xfId="0" applyFont="1" applyBorder="1" applyAlignment="1"/>
    <xf numFmtId="0" fontId="0" fillId="0" borderId="6" xfId="0" applyBorder="1" applyAlignment="1"/>
    <xf numFmtId="164" fontId="3" fillId="0" borderId="2" xfId="0" applyNumberFormat="1" applyFont="1" applyBorder="1" applyAlignment="1">
      <alignment horizontal="center"/>
    </xf>
    <xf numFmtId="0" fontId="15" fillId="0" borderId="2" xfId="0" applyNumberFormat="1" applyFont="1" applyBorder="1" applyAlignment="1">
      <alignment horizontal="center"/>
    </xf>
    <xf numFmtId="0" fontId="15" fillId="0" borderId="6" xfId="0" applyNumberFormat="1" applyFont="1" applyBorder="1" applyAlignment="1"/>
    <xf numFmtId="0" fontId="12" fillId="0" borderId="2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2" xfId="0" applyFont="1" applyFill="1" applyBorder="1" applyAlignment="1"/>
    <xf numFmtId="0" fontId="9" fillId="2" borderId="2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7" fillId="2" borderId="7" xfId="0" applyFont="1" applyFill="1" applyBorder="1" applyAlignment="1">
      <alignment wrapText="1"/>
    </xf>
    <xf numFmtId="0" fontId="7" fillId="0" borderId="7" xfId="0" applyFont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9" fillId="0" borderId="2" xfId="0" applyFont="1" applyBorder="1" applyAlignment="1">
      <alignment wrapText="1"/>
    </xf>
    <xf numFmtId="0" fontId="0" fillId="0" borderId="6" xfId="0" applyBorder="1" applyAlignment="1">
      <alignment wrapText="1"/>
    </xf>
    <xf numFmtId="0" fontId="3" fillId="0" borderId="2" xfId="0" applyFont="1" applyBorder="1" applyAlignment="1">
      <alignment wrapText="1"/>
    </xf>
    <xf numFmtId="0" fontId="6" fillId="0" borderId="2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9" fillId="2" borderId="2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6"/>
  <sheetViews>
    <sheetView tabSelected="1" workbookViewId="0">
      <selection activeCell="A4" sqref="A4"/>
    </sheetView>
  </sheetViews>
  <sheetFormatPr defaultRowHeight="1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>
      <c r="A1" s="2" t="s">
        <v>133</v>
      </c>
      <c r="C1" s="1"/>
    </row>
    <row r="2" spans="1:4" ht="15" customHeight="1">
      <c r="A2" s="2" t="s">
        <v>46</v>
      </c>
      <c r="C2" s="4"/>
    </row>
    <row r="3" spans="1:4" ht="15.75">
      <c r="B3" s="4" t="s">
        <v>10</v>
      </c>
      <c r="C3" s="24" t="s">
        <v>109</v>
      </c>
    </row>
    <row r="4" spans="1:4" ht="14.25" customHeight="1">
      <c r="A4" s="22" t="s">
        <v>153</v>
      </c>
      <c r="C4" s="4"/>
    </row>
    <row r="5" spans="1:4" ht="15" customHeight="1">
      <c r="A5" s="4" t="s">
        <v>8</v>
      </c>
      <c r="C5" s="4"/>
    </row>
    <row r="6" spans="1:4" s="23" customFormat="1" ht="12.75" customHeight="1">
      <c r="A6" s="4" t="s">
        <v>47</v>
      </c>
      <c r="C6" s="21"/>
    </row>
    <row r="7" spans="1:4" s="23" customFormat="1" ht="12.75" customHeight="1">
      <c r="A7" s="5"/>
      <c r="B7"/>
      <c r="C7"/>
      <c r="D7"/>
    </row>
    <row r="8" spans="1:4" s="3" customFormat="1" ht="15" customHeight="1">
      <c r="A8" s="13" t="s">
        <v>0</v>
      </c>
      <c r="B8" s="14" t="s">
        <v>9</v>
      </c>
      <c r="C8" s="27" t="s">
        <v>44</v>
      </c>
      <c r="D8" s="10"/>
    </row>
    <row r="9" spans="1:4" s="3" customFormat="1" ht="12" customHeight="1">
      <c r="A9" s="13" t="s">
        <v>1</v>
      </c>
      <c r="B9" s="14" t="s">
        <v>11</v>
      </c>
      <c r="C9" s="122" t="s">
        <v>12</v>
      </c>
      <c r="D9" s="123"/>
    </row>
    <row r="10" spans="1:4" s="3" customFormat="1" ht="24" customHeight="1">
      <c r="A10" s="13" t="s">
        <v>2</v>
      </c>
      <c r="B10" s="15" t="s">
        <v>13</v>
      </c>
      <c r="C10" s="124" t="s">
        <v>71</v>
      </c>
      <c r="D10" s="125"/>
    </row>
    <row r="11" spans="1:4" s="3" customFormat="1" ht="15" customHeight="1">
      <c r="A11" s="13" t="s">
        <v>3</v>
      </c>
      <c r="B11" s="14" t="s">
        <v>14</v>
      </c>
      <c r="C11" s="122" t="s">
        <v>15</v>
      </c>
      <c r="D11" s="123"/>
    </row>
    <row r="12" spans="1:4" s="3" customFormat="1" ht="14.25" customHeight="1">
      <c r="A12" s="129">
        <v>5</v>
      </c>
      <c r="B12" s="129" t="s">
        <v>93</v>
      </c>
      <c r="C12" s="53" t="s">
        <v>94</v>
      </c>
      <c r="D12" s="54" t="s">
        <v>95</v>
      </c>
    </row>
    <row r="13" spans="1:4" s="3" customFormat="1" ht="14.25" customHeight="1">
      <c r="A13" s="129"/>
      <c r="B13" s="129"/>
      <c r="C13" s="53" t="s">
        <v>96</v>
      </c>
      <c r="D13" s="54" t="s">
        <v>97</v>
      </c>
    </row>
    <row r="14" spans="1:4" s="3" customFormat="1">
      <c r="A14" s="129"/>
      <c r="B14" s="129"/>
      <c r="C14" s="53" t="s">
        <v>98</v>
      </c>
      <c r="D14" s="54" t="s">
        <v>99</v>
      </c>
    </row>
    <row r="15" spans="1:4" s="3" customFormat="1" ht="16.5" customHeight="1">
      <c r="A15" s="129"/>
      <c r="B15" s="129"/>
      <c r="C15" s="53" t="s">
        <v>100</v>
      </c>
      <c r="D15" s="54" t="s">
        <v>101</v>
      </c>
    </row>
    <row r="16" spans="1:4" s="3" customFormat="1" ht="16.5" customHeight="1">
      <c r="A16" s="129"/>
      <c r="B16" s="129"/>
      <c r="C16" s="53" t="s">
        <v>102</v>
      </c>
      <c r="D16" s="54" t="s">
        <v>103</v>
      </c>
    </row>
    <row r="17" spans="1:4" s="5" customFormat="1" ht="15.75" customHeight="1">
      <c r="A17" s="129"/>
      <c r="B17" s="129"/>
      <c r="C17" s="53" t="s">
        <v>104</v>
      </c>
      <c r="D17" s="54" t="s">
        <v>105</v>
      </c>
    </row>
    <row r="18" spans="1:4" s="5" customFormat="1" ht="15.75" customHeight="1">
      <c r="A18" s="129"/>
      <c r="B18" s="129"/>
      <c r="C18" s="55" t="s">
        <v>106</v>
      </c>
      <c r="D18" s="54" t="s">
        <v>107</v>
      </c>
    </row>
    <row r="19" spans="1:4" ht="21.75" customHeight="1">
      <c r="A19" s="13" t="s">
        <v>4</v>
      </c>
      <c r="B19" s="14" t="s">
        <v>16</v>
      </c>
      <c r="C19" s="130" t="s">
        <v>88</v>
      </c>
      <c r="D19" s="131"/>
    </row>
    <row r="20" spans="1:4" s="5" customFormat="1" ht="19.5" customHeight="1">
      <c r="A20" s="13" t="s">
        <v>5</v>
      </c>
      <c r="B20" s="14" t="s">
        <v>17</v>
      </c>
      <c r="C20" s="132" t="s">
        <v>51</v>
      </c>
      <c r="D20" s="133"/>
    </row>
    <row r="21" spans="1:4" s="5" customFormat="1" ht="15" customHeight="1">
      <c r="A21" s="13" t="s">
        <v>6</v>
      </c>
      <c r="B21" s="14" t="s">
        <v>18</v>
      </c>
      <c r="C21" s="124" t="s">
        <v>19</v>
      </c>
      <c r="D21" s="134"/>
    </row>
    <row r="22" spans="1:4" ht="13.5" customHeight="1">
      <c r="A22" s="25"/>
      <c r="B22" s="26"/>
      <c r="C22" s="25"/>
      <c r="D22" s="25"/>
    </row>
    <row r="23" spans="1:4">
      <c r="A23" s="8" t="s">
        <v>20</v>
      </c>
      <c r="B23" s="17"/>
      <c r="C23" s="17"/>
      <c r="D23" s="17"/>
    </row>
    <row r="24" spans="1:4" ht="12.75" customHeight="1">
      <c r="A24" s="16"/>
      <c r="B24" s="17"/>
      <c r="C24" s="17"/>
      <c r="D24" s="17"/>
    </row>
    <row r="25" spans="1:4" ht="23.25">
      <c r="A25" s="6"/>
      <c r="B25" s="18" t="s">
        <v>21</v>
      </c>
      <c r="C25" s="7" t="s">
        <v>22</v>
      </c>
      <c r="D25" s="9" t="s">
        <v>23</v>
      </c>
    </row>
    <row r="26" spans="1:4" ht="27" customHeight="1">
      <c r="A26" s="126" t="s">
        <v>26</v>
      </c>
      <c r="B26" s="127"/>
      <c r="C26" s="127"/>
      <c r="D26" s="128"/>
    </row>
    <row r="27" spans="1:4" ht="12" customHeight="1">
      <c r="A27" s="50"/>
      <c r="B27" s="51"/>
      <c r="C27" s="51"/>
      <c r="D27" s="52"/>
    </row>
    <row r="28" spans="1:4" ht="13.5" customHeight="1">
      <c r="A28" s="7">
        <v>1</v>
      </c>
      <c r="B28" s="6" t="s">
        <v>108</v>
      </c>
      <c r="C28" s="6" t="s">
        <v>24</v>
      </c>
      <c r="D28" s="6" t="s">
        <v>25</v>
      </c>
    </row>
    <row r="29" spans="1:4">
      <c r="A29" s="20" t="s">
        <v>27</v>
      </c>
      <c r="B29" s="19"/>
      <c r="C29" s="19"/>
      <c r="D29" s="19"/>
    </row>
    <row r="30" spans="1:4">
      <c r="A30" s="7">
        <v>1</v>
      </c>
      <c r="B30" s="6" t="s">
        <v>111</v>
      </c>
      <c r="C30" s="6" t="s">
        <v>24</v>
      </c>
      <c r="D30" s="6" t="s">
        <v>90</v>
      </c>
    </row>
    <row r="31" spans="1:4">
      <c r="A31" s="20" t="s">
        <v>38</v>
      </c>
      <c r="B31" s="19"/>
      <c r="C31" s="19"/>
      <c r="D31" s="19"/>
    </row>
    <row r="32" spans="1:4">
      <c r="A32" s="20" t="s">
        <v>39</v>
      </c>
      <c r="B32" s="19"/>
      <c r="C32" s="19"/>
      <c r="D32" s="19"/>
    </row>
    <row r="33" spans="1:4">
      <c r="A33" s="7">
        <v>1</v>
      </c>
      <c r="B33" s="6" t="s">
        <v>128</v>
      </c>
      <c r="C33" s="6" t="s">
        <v>112</v>
      </c>
      <c r="D33" s="6" t="s">
        <v>28</v>
      </c>
    </row>
    <row r="34" spans="1:4" ht="15" customHeight="1">
      <c r="A34" s="20" t="s">
        <v>29</v>
      </c>
      <c r="B34" s="19"/>
      <c r="C34" s="19"/>
      <c r="D34" s="19"/>
    </row>
    <row r="35" spans="1:4">
      <c r="A35" s="7">
        <v>1</v>
      </c>
      <c r="B35" s="6" t="s">
        <v>30</v>
      </c>
      <c r="C35" s="6" t="s">
        <v>24</v>
      </c>
      <c r="D35" s="6" t="s">
        <v>25</v>
      </c>
    </row>
    <row r="36" spans="1:4">
      <c r="A36" s="28"/>
      <c r="B36" s="12"/>
      <c r="C36" s="12"/>
      <c r="D36" s="12"/>
    </row>
    <row r="37" spans="1:4">
      <c r="A37" s="4" t="s">
        <v>45</v>
      </c>
      <c r="B37" s="19"/>
      <c r="C37" s="19"/>
      <c r="D37" s="19"/>
    </row>
    <row r="38" spans="1:4" ht="15" customHeight="1">
      <c r="A38" s="7">
        <v>1</v>
      </c>
      <c r="B38" s="6" t="s">
        <v>31</v>
      </c>
      <c r="C38" s="120">
        <v>1935</v>
      </c>
      <c r="D38" s="121"/>
    </row>
    <row r="39" spans="1:4">
      <c r="A39" s="7">
        <v>2</v>
      </c>
      <c r="B39" s="6" t="s">
        <v>33</v>
      </c>
      <c r="C39" s="120">
        <v>4</v>
      </c>
      <c r="D39" s="121"/>
    </row>
    <row r="40" spans="1:4">
      <c r="A40" s="7">
        <v>3</v>
      </c>
      <c r="B40" s="6" t="s">
        <v>34</v>
      </c>
      <c r="C40" s="120">
        <v>6</v>
      </c>
      <c r="D40" s="121"/>
    </row>
    <row r="41" spans="1:4" ht="15" customHeight="1">
      <c r="A41" s="7">
        <v>4</v>
      </c>
      <c r="B41" s="6" t="s">
        <v>32</v>
      </c>
      <c r="C41" s="120" t="s">
        <v>78</v>
      </c>
      <c r="D41" s="121"/>
    </row>
    <row r="42" spans="1:4">
      <c r="A42" s="7">
        <v>5</v>
      </c>
      <c r="B42" s="6" t="s">
        <v>35</v>
      </c>
      <c r="C42" s="120" t="s">
        <v>78</v>
      </c>
      <c r="D42" s="121"/>
    </row>
    <row r="43" spans="1:4">
      <c r="A43" s="7">
        <v>6</v>
      </c>
      <c r="B43" s="6" t="s">
        <v>36</v>
      </c>
      <c r="C43" s="120" t="s">
        <v>129</v>
      </c>
      <c r="D43" s="121"/>
    </row>
    <row r="44" spans="1:4">
      <c r="A44" s="7">
        <v>7</v>
      </c>
      <c r="B44" s="6" t="s">
        <v>118</v>
      </c>
      <c r="C44" s="120" t="s">
        <v>130</v>
      </c>
      <c r="D44" s="125"/>
    </row>
    <row r="45" spans="1:4">
      <c r="A45" s="7">
        <v>8</v>
      </c>
      <c r="B45" s="6" t="s">
        <v>37</v>
      </c>
      <c r="C45" s="120" t="s">
        <v>92</v>
      </c>
      <c r="D45" s="121"/>
    </row>
    <row r="46" spans="1:4">
      <c r="A46" s="7">
        <v>9</v>
      </c>
      <c r="B46" s="6" t="s">
        <v>113</v>
      </c>
      <c r="C46" s="120">
        <v>64</v>
      </c>
      <c r="D46" s="125"/>
    </row>
    <row r="47" spans="1:4">
      <c r="A47" s="7">
        <v>10</v>
      </c>
      <c r="B47" s="6" t="s">
        <v>70</v>
      </c>
      <c r="C47" s="135">
        <v>40878</v>
      </c>
      <c r="D47" s="121"/>
    </row>
    <row r="48" spans="1:4">
      <c r="A48" s="4"/>
    </row>
    <row r="49" spans="1:4">
      <c r="A49" s="4"/>
    </row>
    <row r="51" spans="1:4">
      <c r="A51" s="56"/>
      <c r="B51" s="56"/>
      <c r="C51" s="57"/>
      <c r="D51" s="58"/>
    </row>
    <row r="52" spans="1:4">
      <c r="A52" s="56"/>
      <c r="B52" s="56"/>
      <c r="C52" s="57"/>
      <c r="D52" s="58"/>
    </row>
    <row r="53" spans="1:4">
      <c r="A53" s="56"/>
      <c r="B53" s="56"/>
      <c r="C53" s="57"/>
      <c r="D53" s="58"/>
    </row>
    <row r="54" spans="1:4">
      <c r="A54" s="56"/>
      <c r="B54" s="56"/>
      <c r="C54" s="57"/>
      <c r="D54" s="58"/>
    </row>
    <row r="55" spans="1:4">
      <c r="A55" s="56"/>
      <c r="B55" s="56"/>
      <c r="C55" s="59"/>
      <c r="D55" s="58"/>
    </row>
    <row r="56" spans="1:4">
      <c r="A56" s="56"/>
      <c r="B56" s="56"/>
      <c r="C56" s="60"/>
      <c r="D56" s="58"/>
    </row>
  </sheetData>
  <mergeCells count="19">
    <mergeCell ref="C47:D47"/>
    <mergeCell ref="C41:D41"/>
    <mergeCell ref="C42:D42"/>
    <mergeCell ref="C43:D43"/>
    <mergeCell ref="C45:D45"/>
    <mergeCell ref="C46:D46"/>
    <mergeCell ref="C44:D44"/>
    <mergeCell ref="C40:D40"/>
    <mergeCell ref="C38:D38"/>
    <mergeCell ref="C39:D39"/>
    <mergeCell ref="C9:D9"/>
    <mergeCell ref="C10:D10"/>
    <mergeCell ref="C11:D11"/>
    <mergeCell ref="A26:D26"/>
    <mergeCell ref="A12:A18"/>
    <mergeCell ref="B12:B18"/>
    <mergeCell ref="C19:D19"/>
    <mergeCell ref="C20:D20"/>
    <mergeCell ref="C21:D2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77"/>
  <sheetViews>
    <sheetView topLeftCell="A57" workbookViewId="0">
      <selection sqref="A1:H77"/>
    </sheetView>
  </sheetViews>
  <sheetFormatPr defaultRowHeight="15"/>
  <cols>
    <col min="1" max="1" width="15.85546875" customWidth="1"/>
    <col min="2" max="2" width="13.42578125" style="30" customWidth="1"/>
    <col min="3" max="3" width="8.5703125" style="43" customWidth="1"/>
    <col min="4" max="4" width="8.28515625" customWidth="1"/>
    <col min="5" max="5" width="9" customWidth="1"/>
    <col min="6" max="6" width="9.7109375" customWidth="1"/>
    <col min="7" max="7" width="13.42578125" customWidth="1"/>
    <col min="8" max="8" width="8.140625" customWidth="1"/>
  </cols>
  <sheetData>
    <row r="1" spans="1:26">
      <c r="A1" s="4" t="s">
        <v>120</v>
      </c>
      <c r="B1"/>
      <c r="C1" s="34"/>
      <c r="D1" s="34"/>
      <c r="G1" s="34"/>
      <c r="H1" s="19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</row>
    <row r="2" spans="1:26" ht="16.5" customHeight="1">
      <c r="A2" s="4" t="s">
        <v>134</v>
      </c>
      <c r="B2"/>
      <c r="C2" s="34"/>
      <c r="D2" s="34"/>
      <c r="G2" s="34"/>
      <c r="H2" s="19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</row>
    <row r="3" spans="1:26" s="98" customFormat="1" ht="24.75" customHeight="1">
      <c r="A3" s="136" t="s">
        <v>135</v>
      </c>
      <c r="B3" s="136"/>
      <c r="C3" s="91"/>
      <c r="D3" s="92">
        <f>D4+D5+0.01</f>
        <v>-38.190000000000019</v>
      </c>
      <c r="E3" s="93"/>
      <c r="F3" s="94"/>
      <c r="G3" s="94"/>
      <c r="H3" s="95"/>
      <c r="I3" s="96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</row>
    <row r="4" spans="1:26" s="98" customFormat="1" ht="13.5" customHeight="1">
      <c r="A4" s="136" t="s">
        <v>121</v>
      </c>
      <c r="B4" s="156"/>
      <c r="C4" s="91"/>
      <c r="D4" s="92">
        <v>248.96</v>
      </c>
      <c r="E4" s="93"/>
      <c r="F4" s="94"/>
      <c r="G4" s="94"/>
      <c r="H4" s="99"/>
      <c r="I4" s="96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</row>
    <row r="5" spans="1:26" s="98" customFormat="1" ht="14.25" customHeight="1">
      <c r="A5" s="136" t="s">
        <v>122</v>
      </c>
      <c r="B5" s="156"/>
      <c r="C5" s="91"/>
      <c r="D5" s="92">
        <v>-287.16000000000003</v>
      </c>
      <c r="E5" s="93"/>
      <c r="F5" s="94"/>
      <c r="G5" s="94"/>
      <c r="H5" s="95"/>
      <c r="I5" s="96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</row>
    <row r="6" spans="1:26" ht="13.5" customHeight="1">
      <c r="A6" s="137" t="s">
        <v>136</v>
      </c>
      <c r="B6" s="138"/>
      <c r="C6" s="138"/>
      <c r="D6" s="138"/>
      <c r="E6" s="138"/>
      <c r="F6" s="138"/>
      <c r="G6" s="138"/>
      <c r="H6" s="139"/>
      <c r="I6" s="76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</row>
    <row r="7" spans="1:26" ht="56.25" customHeight="1">
      <c r="A7" s="151" t="s">
        <v>58</v>
      </c>
      <c r="B7" s="148"/>
      <c r="C7" s="39" t="s">
        <v>59</v>
      </c>
      <c r="D7" s="29" t="s">
        <v>60</v>
      </c>
      <c r="E7" s="29" t="s">
        <v>61</v>
      </c>
      <c r="F7" s="29" t="s">
        <v>62</v>
      </c>
      <c r="G7" s="35" t="s">
        <v>63</v>
      </c>
      <c r="H7" s="29" t="s">
        <v>64</v>
      </c>
    </row>
    <row r="8" spans="1:26" ht="17.25" customHeight="1">
      <c r="A8" s="151" t="s">
        <v>65</v>
      </c>
      <c r="B8" s="142"/>
      <c r="C8" s="40">
        <v>14.23</v>
      </c>
      <c r="D8" s="71">
        <v>-280.52999999999997</v>
      </c>
      <c r="E8" s="71">
        <f>E12+E15+E18+E21</f>
        <v>463.38000000000005</v>
      </c>
      <c r="F8" s="71">
        <f>F12+F15+F18+F21</f>
        <v>402.90000000000003</v>
      </c>
      <c r="G8" s="71">
        <f>F8</f>
        <v>402.90000000000003</v>
      </c>
      <c r="H8" s="65">
        <f>F8-E8+D8</f>
        <v>-341.01</v>
      </c>
      <c r="J8" s="67"/>
    </row>
    <row r="9" spans="1:26">
      <c r="A9" s="36" t="s">
        <v>66</v>
      </c>
      <c r="B9" s="37"/>
      <c r="C9" s="41">
        <f>C8-C10</f>
        <v>12.807</v>
      </c>
      <c r="D9" s="46">
        <v>-252.47</v>
      </c>
      <c r="E9" s="46">
        <f>E8-E10</f>
        <v>417.04200000000003</v>
      </c>
      <c r="F9" s="46">
        <f>F8-F10</f>
        <v>362.61</v>
      </c>
      <c r="G9" s="46">
        <f>G8-G10</f>
        <v>362.61</v>
      </c>
      <c r="H9" s="65">
        <f t="shared" ref="H9:H10" si="0">F9-E9+D9</f>
        <v>-306.90200000000004</v>
      </c>
      <c r="J9" s="67"/>
    </row>
    <row r="10" spans="1:26">
      <c r="A10" s="160" t="s">
        <v>67</v>
      </c>
      <c r="B10" s="150"/>
      <c r="C10" s="41">
        <f>C8*10%</f>
        <v>1.423</v>
      </c>
      <c r="D10" s="46">
        <v>-28.06</v>
      </c>
      <c r="E10" s="46">
        <f>E8*10%</f>
        <v>46.338000000000008</v>
      </c>
      <c r="F10" s="46">
        <f>F8*10%</f>
        <v>40.290000000000006</v>
      </c>
      <c r="G10" s="46">
        <f>G8*10%</f>
        <v>40.290000000000006</v>
      </c>
      <c r="H10" s="65">
        <f t="shared" si="0"/>
        <v>-34.108000000000004</v>
      </c>
      <c r="J10" s="67"/>
    </row>
    <row r="11" spans="1:26" ht="12.75" customHeight="1">
      <c r="A11" s="173" t="s">
        <v>68</v>
      </c>
      <c r="B11" s="174"/>
      <c r="C11" s="174"/>
      <c r="D11" s="174"/>
      <c r="E11" s="174"/>
      <c r="F11" s="174"/>
      <c r="G11" s="174"/>
      <c r="H11" s="142"/>
    </row>
    <row r="12" spans="1:26">
      <c r="A12" s="161" t="s">
        <v>48</v>
      </c>
      <c r="B12" s="162"/>
      <c r="C12" s="40">
        <v>4.76</v>
      </c>
      <c r="D12" s="61">
        <v>-93.72</v>
      </c>
      <c r="E12" s="61">
        <v>155</v>
      </c>
      <c r="F12" s="61">
        <v>134.77000000000001</v>
      </c>
      <c r="G12" s="61">
        <f>F12</f>
        <v>134.77000000000001</v>
      </c>
      <c r="H12" s="46">
        <f>F12-E12+D12</f>
        <v>-113.94999999999999</v>
      </c>
    </row>
    <row r="13" spans="1:26">
      <c r="A13" s="36" t="s">
        <v>66</v>
      </c>
      <c r="B13" s="37"/>
      <c r="C13" s="41">
        <f>C12-C14</f>
        <v>4.2839999999999998</v>
      </c>
      <c r="D13" s="46">
        <f>D12-D14</f>
        <v>-84.347999999999999</v>
      </c>
      <c r="E13" s="46">
        <f>E12-E14</f>
        <v>139.5</v>
      </c>
      <c r="F13" s="46">
        <f>F12-F14</f>
        <v>121.29300000000001</v>
      </c>
      <c r="G13" s="46">
        <f>G12-G14</f>
        <v>121.29300000000001</v>
      </c>
      <c r="H13" s="46">
        <f t="shared" ref="H13:H23" si="1">F13-E13+D13</f>
        <v>-102.55499999999999</v>
      </c>
    </row>
    <row r="14" spans="1:26">
      <c r="A14" s="160" t="s">
        <v>67</v>
      </c>
      <c r="B14" s="150"/>
      <c r="C14" s="41">
        <f>C12*10%</f>
        <v>0.47599999999999998</v>
      </c>
      <c r="D14" s="46">
        <f>D12*10%</f>
        <v>-9.3719999999999999</v>
      </c>
      <c r="E14" s="46">
        <f>E12*10%</f>
        <v>15.5</v>
      </c>
      <c r="F14" s="46">
        <f>F12*10%</f>
        <v>13.477000000000002</v>
      </c>
      <c r="G14" s="46">
        <f>G12*10%</f>
        <v>13.477000000000002</v>
      </c>
      <c r="H14" s="46">
        <f t="shared" si="1"/>
        <v>-11.394999999999998</v>
      </c>
    </row>
    <row r="15" spans="1:26" ht="23.25" customHeight="1">
      <c r="A15" s="161" t="s">
        <v>40</v>
      </c>
      <c r="B15" s="162"/>
      <c r="C15" s="40">
        <v>3.45</v>
      </c>
      <c r="D15" s="61">
        <v>-67.91</v>
      </c>
      <c r="E15" s="61">
        <v>112.34</v>
      </c>
      <c r="F15" s="61">
        <v>97.68</v>
      </c>
      <c r="G15" s="61">
        <f>F15</f>
        <v>97.68</v>
      </c>
      <c r="H15" s="46">
        <f t="shared" si="1"/>
        <v>-82.57</v>
      </c>
    </row>
    <row r="16" spans="1:26">
      <c r="A16" s="36" t="s">
        <v>66</v>
      </c>
      <c r="B16" s="37"/>
      <c r="C16" s="41">
        <f>C15-C17</f>
        <v>3.105</v>
      </c>
      <c r="D16" s="46">
        <f>D15-D17</f>
        <v>-61.119</v>
      </c>
      <c r="E16" s="46">
        <f>E15-E17</f>
        <v>101.10599999999999</v>
      </c>
      <c r="F16" s="46">
        <f>F15-F17</f>
        <v>87.912000000000006</v>
      </c>
      <c r="G16" s="46">
        <f>G15-G17</f>
        <v>87.912000000000006</v>
      </c>
      <c r="H16" s="46">
        <f t="shared" si="1"/>
        <v>-74.312999999999988</v>
      </c>
    </row>
    <row r="17" spans="1:8" ht="15" customHeight="1">
      <c r="A17" s="160" t="s">
        <v>67</v>
      </c>
      <c r="B17" s="150"/>
      <c r="C17" s="41">
        <f>C15*10%</f>
        <v>0.34500000000000003</v>
      </c>
      <c r="D17" s="46">
        <f>D15*10%</f>
        <v>-6.7910000000000004</v>
      </c>
      <c r="E17" s="46">
        <f>E15*10%</f>
        <v>11.234000000000002</v>
      </c>
      <c r="F17" s="46">
        <f>F15*10%</f>
        <v>9.7680000000000007</v>
      </c>
      <c r="G17" s="46">
        <f>G15*10%</f>
        <v>9.7680000000000007</v>
      </c>
      <c r="H17" s="46">
        <f t="shared" si="1"/>
        <v>-8.2570000000000014</v>
      </c>
    </row>
    <row r="18" spans="1:8" ht="12" customHeight="1">
      <c r="A18" s="161" t="s">
        <v>49</v>
      </c>
      <c r="B18" s="162"/>
      <c r="C18" s="39">
        <v>2.37</v>
      </c>
      <c r="D18" s="61">
        <v>-46.64</v>
      </c>
      <c r="E18" s="61">
        <v>77.180000000000007</v>
      </c>
      <c r="F18" s="61">
        <v>67.099999999999994</v>
      </c>
      <c r="G18" s="61">
        <f>F18</f>
        <v>67.099999999999994</v>
      </c>
      <c r="H18" s="46">
        <f t="shared" si="1"/>
        <v>-56.720000000000013</v>
      </c>
    </row>
    <row r="19" spans="1:8" ht="13.5" customHeight="1">
      <c r="A19" s="36" t="s">
        <v>66</v>
      </c>
      <c r="B19" s="37"/>
      <c r="C19" s="41">
        <f>C18-C20</f>
        <v>2.133</v>
      </c>
      <c r="D19" s="46">
        <f>D18-D20</f>
        <v>-41.975999999999999</v>
      </c>
      <c r="E19" s="46">
        <f>E18-E20</f>
        <v>69.462000000000003</v>
      </c>
      <c r="F19" s="46">
        <f>F18-F20</f>
        <v>60.389999999999993</v>
      </c>
      <c r="G19" s="46">
        <f>G18-G20</f>
        <v>60.389999999999993</v>
      </c>
      <c r="H19" s="46">
        <f t="shared" si="1"/>
        <v>-51.048000000000009</v>
      </c>
    </row>
    <row r="20" spans="1:8" ht="12.75" customHeight="1">
      <c r="A20" s="160" t="s">
        <v>67</v>
      </c>
      <c r="B20" s="150"/>
      <c r="C20" s="41">
        <f>C18*10%</f>
        <v>0.23700000000000002</v>
      </c>
      <c r="D20" s="46">
        <f>D18*10%</f>
        <v>-4.6640000000000006</v>
      </c>
      <c r="E20" s="46">
        <f>E18*10%</f>
        <v>7.7180000000000009</v>
      </c>
      <c r="F20" s="46">
        <f>F18*10%</f>
        <v>6.71</v>
      </c>
      <c r="G20" s="46">
        <f>G18*10%</f>
        <v>6.71</v>
      </c>
      <c r="H20" s="46">
        <f t="shared" si="1"/>
        <v>-5.6720000000000015</v>
      </c>
    </row>
    <row r="21" spans="1:8" ht="14.25" customHeight="1">
      <c r="A21" s="11" t="s">
        <v>89</v>
      </c>
      <c r="B21" s="38"/>
      <c r="C21" s="42">
        <v>3.65</v>
      </c>
      <c r="D21" s="46">
        <v>-72.260000000000005</v>
      </c>
      <c r="E21" s="46">
        <f>14.33+3.58+2.93+98.02</f>
        <v>118.86</v>
      </c>
      <c r="F21" s="46">
        <f>12.46+3.11+2.55+85.23</f>
        <v>103.35000000000001</v>
      </c>
      <c r="G21" s="46">
        <f>F21</f>
        <v>103.35000000000001</v>
      </c>
      <c r="H21" s="46">
        <f t="shared" si="1"/>
        <v>-87.77</v>
      </c>
    </row>
    <row r="22" spans="1:8" ht="14.25" customHeight="1">
      <c r="A22" s="36" t="s">
        <v>66</v>
      </c>
      <c r="B22" s="37"/>
      <c r="C22" s="41">
        <f>C21-C23</f>
        <v>3.2850000000000001</v>
      </c>
      <c r="D22" s="46">
        <f>D21-D23</f>
        <v>-65.034000000000006</v>
      </c>
      <c r="E22" s="46">
        <f>E21-E23</f>
        <v>106.974</v>
      </c>
      <c r="F22" s="46">
        <f>F21-F23</f>
        <v>93.015000000000015</v>
      </c>
      <c r="G22" s="46">
        <f>G21-G23</f>
        <v>93.015000000000015</v>
      </c>
      <c r="H22" s="46">
        <f t="shared" si="1"/>
        <v>-78.992999999999995</v>
      </c>
    </row>
    <row r="23" spans="1:8">
      <c r="A23" s="160" t="s">
        <v>67</v>
      </c>
      <c r="B23" s="150"/>
      <c r="C23" s="41">
        <f>C21*10%</f>
        <v>0.36499999999999999</v>
      </c>
      <c r="D23" s="46">
        <f>D21*10%</f>
        <v>-7.2260000000000009</v>
      </c>
      <c r="E23" s="46">
        <f>E21*10%</f>
        <v>11.886000000000001</v>
      </c>
      <c r="F23" s="46">
        <f>F21*10%</f>
        <v>10.335000000000001</v>
      </c>
      <c r="G23" s="46">
        <f>G21*10%</f>
        <v>10.335000000000001</v>
      </c>
      <c r="H23" s="46">
        <f t="shared" si="1"/>
        <v>-8.777000000000001</v>
      </c>
    </row>
    <row r="24" spans="1:8" s="98" customFormat="1" ht="6.75" customHeight="1">
      <c r="A24" s="100"/>
      <c r="B24" s="101"/>
      <c r="C24" s="102"/>
      <c r="D24" s="103"/>
      <c r="E24" s="82"/>
      <c r="F24" s="82"/>
      <c r="G24" s="104"/>
      <c r="H24" s="82"/>
    </row>
    <row r="25" spans="1:8" ht="11.25" customHeight="1">
      <c r="A25" s="151" t="s">
        <v>41</v>
      </c>
      <c r="B25" s="142"/>
      <c r="C25" s="42">
        <v>4.49</v>
      </c>
      <c r="D25" s="65">
        <v>131.88</v>
      </c>
      <c r="E25" s="65">
        <v>146.21</v>
      </c>
      <c r="F25" s="65">
        <v>127.13</v>
      </c>
      <c r="G25" s="66">
        <f>G26+G27</f>
        <v>175.06299999999999</v>
      </c>
      <c r="H25" s="65">
        <f t="shared" ref="H25:H28" si="2">F25-E25-G25+D25+F25</f>
        <v>64.86699999999999</v>
      </c>
    </row>
    <row r="26" spans="1:8" ht="13.5" customHeight="1">
      <c r="A26" s="36" t="s">
        <v>69</v>
      </c>
      <c r="B26" s="37"/>
      <c r="C26" s="41">
        <f>C25-C27</f>
        <v>4.0410000000000004</v>
      </c>
      <c r="D26" s="46">
        <v>137.85</v>
      </c>
      <c r="E26" s="46">
        <f>E25-E27</f>
        <v>131.589</v>
      </c>
      <c r="F26" s="46">
        <f>F25-F27</f>
        <v>114.417</v>
      </c>
      <c r="G26" s="62">
        <v>162.35</v>
      </c>
      <c r="H26" s="46">
        <f t="shared" si="2"/>
        <v>72.745000000000005</v>
      </c>
    </row>
    <row r="27" spans="1:8" ht="12.75" customHeight="1">
      <c r="A27" s="160" t="s">
        <v>67</v>
      </c>
      <c r="B27" s="150"/>
      <c r="C27" s="41">
        <f>C25*10%</f>
        <v>0.44900000000000007</v>
      </c>
      <c r="D27" s="46">
        <v>-5.99</v>
      </c>
      <c r="E27" s="46">
        <f>E25*10%</f>
        <v>14.621000000000002</v>
      </c>
      <c r="F27" s="46">
        <f>F25*10%</f>
        <v>12.713000000000001</v>
      </c>
      <c r="G27" s="46">
        <f>F27</f>
        <v>12.713000000000001</v>
      </c>
      <c r="H27" s="46">
        <f t="shared" si="2"/>
        <v>-7.8980000000000032</v>
      </c>
    </row>
    <row r="28" spans="1:8" s="4" customFormat="1" ht="12.75" customHeight="1">
      <c r="A28" s="169" t="s">
        <v>137</v>
      </c>
      <c r="B28" s="170"/>
      <c r="C28" s="94"/>
      <c r="D28" s="93">
        <v>0</v>
      </c>
      <c r="E28" s="94">
        <f>E30+E31+E32+E33</f>
        <v>24.69</v>
      </c>
      <c r="F28" s="94">
        <f t="shared" ref="F28:G28" si="3">F30+F31+F32+F33</f>
        <v>19.86</v>
      </c>
      <c r="G28" s="94">
        <f t="shared" si="3"/>
        <v>19.86</v>
      </c>
      <c r="H28" s="65">
        <f t="shared" si="2"/>
        <v>-4.8300000000000018</v>
      </c>
    </row>
    <row r="29" spans="1:8" ht="12.75" customHeight="1">
      <c r="A29" s="117" t="s">
        <v>138</v>
      </c>
      <c r="B29" s="101"/>
      <c r="C29" s="102"/>
      <c r="D29" s="82">
        <v>0</v>
      </c>
      <c r="E29" s="102"/>
      <c r="F29" s="102"/>
      <c r="G29" s="104"/>
      <c r="H29" s="93"/>
    </row>
    <row r="30" spans="1:8" ht="12.75" customHeight="1">
      <c r="A30" s="171" t="s">
        <v>139</v>
      </c>
      <c r="B30" s="172"/>
      <c r="C30" s="102"/>
      <c r="D30" s="82">
        <v>0</v>
      </c>
      <c r="E30" s="102">
        <v>3.27</v>
      </c>
      <c r="F30" s="102">
        <v>2.57</v>
      </c>
      <c r="G30" s="104">
        <v>2.57</v>
      </c>
      <c r="H30" s="46">
        <f t="shared" ref="H30:H33" si="4">F30-E30-G30+D30+F30</f>
        <v>-0.70000000000000018</v>
      </c>
    </row>
    <row r="31" spans="1:8" ht="12.75" customHeight="1">
      <c r="A31" s="171" t="s">
        <v>140</v>
      </c>
      <c r="B31" s="172"/>
      <c r="C31" s="102"/>
      <c r="D31" s="82">
        <v>0</v>
      </c>
      <c r="E31" s="102">
        <v>0</v>
      </c>
      <c r="F31" s="102">
        <v>0</v>
      </c>
      <c r="G31" s="104">
        <v>0</v>
      </c>
      <c r="H31" s="46">
        <f t="shared" si="4"/>
        <v>0</v>
      </c>
    </row>
    <row r="32" spans="1:8" ht="12.75" customHeight="1">
      <c r="A32" s="171" t="s">
        <v>141</v>
      </c>
      <c r="B32" s="172"/>
      <c r="C32" s="102"/>
      <c r="D32" s="82">
        <v>0</v>
      </c>
      <c r="E32" s="102">
        <v>20.55</v>
      </c>
      <c r="F32" s="102">
        <v>16.63</v>
      </c>
      <c r="G32" s="104">
        <v>16.63</v>
      </c>
      <c r="H32" s="46">
        <f t="shared" si="4"/>
        <v>-3.9200000000000017</v>
      </c>
    </row>
    <row r="33" spans="1:26" ht="12.75" customHeight="1">
      <c r="A33" s="171" t="s">
        <v>142</v>
      </c>
      <c r="B33" s="172"/>
      <c r="C33" s="102"/>
      <c r="D33" s="82">
        <v>0</v>
      </c>
      <c r="E33" s="102">
        <v>0.87</v>
      </c>
      <c r="F33" s="102">
        <v>0.66</v>
      </c>
      <c r="G33" s="104">
        <v>0.66</v>
      </c>
      <c r="H33" s="46">
        <f t="shared" si="4"/>
        <v>-0.20999999999999996</v>
      </c>
    </row>
    <row r="34" spans="1:26" s="98" customFormat="1">
      <c r="A34" s="105" t="s">
        <v>114</v>
      </c>
      <c r="B34" s="106"/>
      <c r="C34" s="94"/>
      <c r="D34" s="107"/>
      <c r="E34" s="94">
        <f>E8+E25+E28</f>
        <v>634.28000000000009</v>
      </c>
      <c r="F34" s="94">
        <f t="shared" ref="F34:G34" si="5">F8+F25+F28</f>
        <v>549.89</v>
      </c>
      <c r="G34" s="94">
        <f t="shared" si="5"/>
        <v>597.82299999999998</v>
      </c>
      <c r="H34" s="93"/>
      <c r="I34" s="109"/>
      <c r="J34" s="109"/>
    </row>
    <row r="35" spans="1:26" s="98" customFormat="1">
      <c r="A35" s="105" t="s">
        <v>115</v>
      </c>
      <c r="B35" s="106"/>
      <c r="C35" s="94"/>
      <c r="D35" s="107"/>
      <c r="E35" s="94"/>
      <c r="F35" s="94"/>
      <c r="G35" s="108"/>
      <c r="H35" s="93"/>
      <c r="I35" s="109"/>
      <c r="J35" s="109"/>
    </row>
    <row r="36" spans="1:26" ht="25.5" customHeight="1">
      <c r="A36" s="163" t="s">
        <v>119</v>
      </c>
      <c r="B36" s="164"/>
      <c r="C36" s="72"/>
      <c r="D36" s="73">
        <v>103.97</v>
      </c>
      <c r="E36" s="74">
        <v>83.19</v>
      </c>
      <c r="F36" s="74">
        <f>78.23</f>
        <v>78.23</v>
      </c>
      <c r="G36" s="75">
        <f>G37+G38</f>
        <v>13.299100000000001</v>
      </c>
      <c r="H36" s="65">
        <f t="shared" ref="H36:H41" si="6">F36-E36-G36+D36+F36</f>
        <v>163.9409</v>
      </c>
    </row>
    <row r="37" spans="1:26" ht="17.25" customHeight="1">
      <c r="A37" s="36" t="s">
        <v>69</v>
      </c>
      <c r="B37" s="37"/>
      <c r="C37" s="72"/>
      <c r="D37" s="73">
        <f>D36+D38</f>
        <v>103.33</v>
      </c>
      <c r="E37" s="74">
        <f>E36-E38</f>
        <v>69.047699999999992</v>
      </c>
      <c r="F37" s="74">
        <f>F36-F38</f>
        <v>64.930900000000008</v>
      </c>
      <c r="G37" s="75">
        <v>0</v>
      </c>
      <c r="H37" s="65">
        <f t="shared" si="6"/>
        <v>164.14410000000004</v>
      </c>
    </row>
    <row r="38" spans="1:26" ht="15" customHeight="1">
      <c r="A38" s="165" t="s">
        <v>50</v>
      </c>
      <c r="B38" s="164"/>
      <c r="C38" s="41">
        <f>C36*10%</f>
        <v>0</v>
      </c>
      <c r="D38" s="7">
        <v>-0.64</v>
      </c>
      <c r="E38" s="46">
        <f>E36*17%</f>
        <v>14.142300000000001</v>
      </c>
      <c r="F38" s="46">
        <f>F36*17%</f>
        <v>13.299100000000001</v>
      </c>
      <c r="G38" s="63">
        <f>F38</f>
        <v>13.299100000000001</v>
      </c>
      <c r="H38" s="65">
        <f t="shared" si="6"/>
        <v>-1.4832000000000001</v>
      </c>
    </row>
    <row r="39" spans="1:26" ht="24.75" customHeight="1">
      <c r="A39" s="163" t="s">
        <v>124</v>
      </c>
      <c r="B39" s="164"/>
      <c r="C39" s="64" t="s">
        <v>127</v>
      </c>
      <c r="D39" s="65">
        <v>7.14</v>
      </c>
      <c r="E39" s="65">
        <v>4.8</v>
      </c>
      <c r="F39" s="93">
        <v>4.8</v>
      </c>
      <c r="G39" s="66">
        <f>G41</f>
        <v>0.81600000000000006</v>
      </c>
      <c r="H39" s="65">
        <f>F39-E39-G39+D39+F39</f>
        <v>11.123999999999999</v>
      </c>
      <c r="K39" t="s">
        <v>125</v>
      </c>
    </row>
    <row r="40" spans="1:26" ht="14.25" customHeight="1">
      <c r="A40" s="36" t="s">
        <v>69</v>
      </c>
      <c r="B40" s="37"/>
      <c r="C40" s="83"/>
      <c r="D40" s="84">
        <v>7.14</v>
      </c>
      <c r="E40" s="85">
        <f>E39-E41</f>
        <v>3.984</v>
      </c>
      <c r="F40" s="85">
        <f>F39-F41</f>
        <v>3.984</v>
      </c>
      <c r="G40" s="86">
        <v>0</v>
      </c>
      <c r="H40" s="46">
        <f>F40-E40-G40+D40+F40</f>
        <v>11.123999999999999</v>
      </c>
      <c r="J40" s="67"/>
    </row>
    <row r="41" spans="1:26" s="90" customFormat="1" ht="15.75" customHeight="1">
      <c r="A41" s="87" t="s">
        <v>126</v>
      </c>
      <c r="B41" s="88"/>
      <c r="C41" s="89"/>
      <c r="D41" s="84">
        <v>0</v>
      </c>
      <c r="E41" s="84">
        <f>E39*17%</f>
        <v>0.81600000000000006</v>
      </c>
      <c r="F41" s="85">
        <f>F39*17%</f>
        <v>0.81600000000000006</v>
      </c>
      <c r="G41" s="86">
        <f>F41</f>
        <v>0.81600000000000006</v>
      </c>
      <c r="H41" s="65">
        <f t="shared" si="6"/>
        <v>0</v>
      </c>
      <c r="J41" s="118"/>
    </row>
    <row r="42" spans="1:26" s="98" customFormat="1">
      <c r="A42" s="152" t="s">
        <v>116</v>
      </c>
      <c r="B42" s="153"/>
      <c r="C42" s="94"/>
      <c r="D42" s="107"/>
      <c r="E42" s="94">
        <f>E36+E39</f>
        <v>87.99</v>
      </c>
      <c r="F42" s="94">
        <f>F36+F39</f>
        <v>83.03</v>
      </c>
      <c r="G42" s="94">
        <f>G36+G39</f>
        <v>14.115100000000002</v>
      </c>
      <c r="H42" s="93"/>
      <c r="J42" s="119"/>
    </row>
    <row r="43" spans="1:26" s="98" customFormat="1">
      <c r="A43" s="110" t="s">
        <v>123</v>
      </c>
      <c r="B43" s="111"/>
      <c r="C43" s="94"/>
      <c r="D43" s="107"/>
      <c r="E43" s="94">
        <f t="shared" ref="E43:G43" si="7">E34+E42</f>
        <v>722.2700000000001</v>
      </c>
      <c r="F43" s="94">
        <f t="shared" si="7"/>
        <v>632.91999999999996</v>
      </c>
      <c r="G43" s="94">
        <f t="shared" si="7"/>
        <v>611.93809999999996</v>
      </c>
      <c r="H43" s="93"/>
    </row>
    <row r="44" spans="1:26" ht="25.5" customHeight="1">
      <c r="A44" s="140" t="s">
        <v>143</v>
      </c>
      <c r="B44" s="140"/>
      <c r="C44" s="77"/>
      <c r="D44" s="78">
        <f>D3</f>
        <v>-38.190000000000019</v>
      </c>
      <c r="E44" s="79"/>
      <c r="F44" s="80"/>
      <c r="G44" s="80"/>
      <c r="H44" s="81">
        <f>(F43-E43+D44+F43-G43)-0.01</f>
        <v>-106.5681000000002</v>
      </c>
      <c r="I44" s="58"/>
      <c r="J44" s="114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</row>
    <row r="45" spans="1:26" s="98" customFormat="1" ht="15" customHeight="1">
      <c r="A45" s="136" t="s">
        <v>121</v>
      </c>
      <c r="B45" s="156"/>
      <c r="C45" s="91"/>
      <c r="D45" s="92"/>
      <c r="E45" s="93"/>
      <c r="F45" s="94"/>
      <c r="G45" s="94"/>
      <c r="H45" s="95">
        <f>(H26+H37+H39)-D38</f>
        <v>248.65310000000002</v>
      </c>
      <c r="I45" s="112"/>
      <c r="J45" s="112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</row>
    <row r="46" spans="1:26" s="98" customFormat="1" ht="15" customHeight="1">
      <c r="A46" s="136" t="s">
        <v>122</v>
      </c>
      <c r="B46" s="156"/>
      <c r="C46" s="91"/>
      <c r="D46" s="91"/>
      <c r="E46" s="93"/>
      <c r="F46" s="94"/>
      <c r="G46" s="94"/>
      <c r="H46" s="95">
        <f>H8+H27+H28+H38</f>
        <v>-355.22120000000001</v>
      </c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</row>
    <row r="47" spans="1:26" ht="25.5" customHeight="1">
      <c r="A47" s="154" t="s">
        <v>117</v>
      </c>
      <c r="B47" s="155"/>
      <c r="C47" s="155"/>
      <c r="D47" s="155"/>
      <c r="E47" s="155"/>
      <c r="F47" s="155"/>
      <c r="G47" s="155"/>
      <c r="H47" s="155"/>
    </row>
    <row r="48" spans="1:26" ht="25.5" customHeight="1">
      <c r="A48" s="115"/>
      <c r="B48" s="116"/>
      <c r="C48" s="116"/>
      <c r="D48" s="116"/>
      <c r="E48" s="116"/>
      <c r="F48" s="116"/>
      <c r="G48" s="116"/>
      <c r="H48" s="116"/>
    </row>
    <row r="49" spans="1:8" ht="24" customHeight="1">
      <c r="A49" s="21" t="s">
        <v>144</v>
      </c>
      <c r="D49" s="23"/>
      <c r="E49" s="23"/>
      <c r="F49" s="23"/>
      <c r="G49" s="23"/>
    </row>
    <row r="50" spans="1:8" ht="12" customHeight="1">
      <c r="A50" s="149" t="s">
        <v>52</v>
      </c>
      <c r="B50" s="150"/>
      <c r="C50" s="150"/>
      <c r="D50" s="125"/>
      <c r="E50" s="31" t="s">
        <v>53</v>
      </c>
      <c r="F50" s="31" t="s">
        <v>54</v>
      </c>
      <c r="G50" s="31" t="s">
        <v>55</v>
      </c>
      <c r="H50" s="6" t="s">
        <v>131</v>
      </c>
    </row>
    <row r="51" spans="1:8" ht="14.25" customHeight="1">
      <c r="A51" s="166" t="s">
        <v>146</v>
      </c>
      <c r="B51" s="167"/>
      <c r="C51" s="167"/>
      <c r="D51" s="168"/>
      <c r="E51" s="31" t="s">
        <v>147</v>
      </c>
      <c r="F51" s="31" t="s">
        <v>148</v>
      </c>
      <c r="G51" s="31">
        <v>71.5</v>
      </c>
      <c r="H51" s="6" t="s">
        <v>149</v>
      </c>
    </row>
    <row r="52" spans="1:8" ht="15.75" customHeight="1">
      <c r="A52" s="166" t="s">
        <v>150</v>
      </c>
      <c r="B52" s="167"/>
      <c r="C52" s="167"/>
      <c r="D52" s="168"/>
      <c r="E52" s="31" t="s">
        <v>147</v>
      </c>
      <c r="F52" s="31" t="s">
        <v>151</v>
      </c>
      <c r="G52" s="31">
        <v>90.85</v>
      </c>
      <c r="H52" s="6" t="s">
        <v>132</v>
      </c>
    </row>
    <row r="53" spans="1:8" s="4" customFormat="1" ht="13.5" customHeight="1">
      <c r="A53" s="146" t="s">
        <v>7</v>
      </c>
      <c r="B53" s="147"/>
      <c r="C53" s="147"/>
      <c r="D53" s="148"/>
      <c r="E53" s="47"/>
      <c r="F53" s="48"/>
      <c r="G53" s="49">
        <f>SUM(G51:G52)</f>
        <v>162.35</v>
      </c>
      <c r="H53" s="113"/>
    </row>
    <row r="54" spans="1:8">
      <c r="A54" s="21" t="s">
        <v>42</v>
      </c>
      <c r="D54" s="23"/>
      <c r="E54" s="23"/>
      <c r="F54" s="23"/>
      <c r="G54" s="23"/>
    </row>
    <row r="55" spans="1:8">
      <c r="A55" s="21" t="s">
        <v>43</v>
      </c>
      <c r="D55" s="23"/>
      <c r="E55" s="23"/>
      <c r="F55" s="23"/>
      <c r="G55" s="23"/>
    </row>
    <row r="56" spans="1:8" ht="23.25" customHeight="1">
      <c r="A56" s="149" t="s">
        <v>57</v>
      </c>
      <c r="B56" s="150"/>
      <c r="C56" s="150"/>
      <c r="D56" s="150"/>
      <c r="E56" s="125"/>
      <c r="F56" s="33" t="s">
        <v>54</v>
      </c>
      <c r="G56" s="32" t="s">
        <v>56</v>
      </c>
    </row>
    <row r="57" spans="1:8">
      <c r="A57" s="149" t="s">
        <v>78</v>
      </c>
      <c r="B57" s="150"/>
      <c r="C57" s="150"/>
      <c r="D57" s="150"/>
      <c r="E57" s="125"/>
      <c r="F57" s="31"/>
      <c r="G57" s="31">
        <v>0</v>
      </c>
    </row>
    <row r="58" spans="1:8">
      <c r="A58" s="23"/>
      <c r="D58" s="23"/>
      <c r="E58" s="23"/>
      <c r="F58" s="23"/>
      <c r="G58" s="23"/>
    </row>
    <row r="59" spans="1:8">
      <c r="A59" s="23"/>
      <c r="D59" s="23"/>
      <c r="E59" s="23"/>
      <c r="F59" s="23"/>
      <c r="G59" s="23"/>
    </row>
    <row r="60" spans="1:8" s="4" customFormat="1">
      <c r="A60" s="21" t="s">
        <v>72</v>
      </c>
      <c r="B60" s="44"/>
      <c r="C60" s="45"/>
      <c r="D60" s="21"/>
      <c r="E60" s="21"/>
      <c r="F60" s="21"/>
      <c r="G60" s="21"/>
    </row>
    <row r="61" spans="1:8">
      <c r="A61" s="141" t="s">
        <v>73</v>
      </c>
      <c r="B61" s="142"/>
      <c r="C61" s="143" t="s">
        <v>74</v>
      </c>
      <c r="D61" s="142"/>
      <c r="E61" s="31" t="s">
        <v>75</v>
      </c>
      <c r="F61" s="31" t="s">
        <v>76</v>
      </c>
      <c r="G61" s="31" t="s">
        <v>77</v>
      </c>
    </row>
    <row r="62" spans="1:8">
      <c r="A62" s="141" t="s">
        <v>91</v>
      </c>
      <c r="B62" s="142"/>
      <c r="C62" s="144" t="s">
        <v>78</v>
      </c>
      <c r="D62" s="145"/>
      <c r="E62" s="31" t="s">
        <v>78</v>
      </c>
      <c r="F62" s="31" t="s">
        <v>78</v>
      </c>
      <c r="G62" s="31" t="s">
        <v>78</v>
      </c>
    </row>
    <row r="63" spans="1:8">
      <c r="A63" s="23"/>
      <c r="D63" s="23"/>
      <c r="E63" s="23"/>
      <c r="F63" s="23"/>
      <c r="G63" s="23"/>
    </row>
    <row r="65" spans="1:8">
      <c r="A65" s="21" t="s">
        <v>42</v>
      </c>
      <c r="E65" s="34"/>
      <c r="F65" s="68"/>
      <c r="G65" s="34"/>
    </row>
    <row r="66" spans="1:8">
      <c r="A66" s="21" t="s">
        <v>145</v>
      </c>
      <c r="B66" s="69"/>
      <c r="C66" s="70"/>
      <c r="D66" s="21"/>
      <c r="E66" s="34"/>
      <c r="F66" s="68"/>
      <c r="G66" s="34"/>
    </row>
    <row r="67" spans="1:8" ht="30" customHeight="1">
      <c r="A67" s="157" t="s">
        <v>152</v>
      </c>
      <c r="B67" s="158"/>
      <c r="C67" s="158"/>
      <c r="D67" s="158"/>
      <c r="E67" s="158"/>
      <c r="F67" s="158"/>
      <c r="G67" s="158"/>
      <c r="H67" s="159"/>
    </row>
    <row r="70" spans="1:8">
      <c r="A70" s="4" t="s">
        <v>79</v>
      </c>
      <c r="B70" s="44"/>
      <c r="C70" s="45"/>
      <c r="D70" s="4"/>
      <c r="E70" s="4" t="s">
        <v>80</v>
      </c>
      <c r="F70" s="4"/>
    </row>
    <row r="71" spans="1:8">
      <c r="A71" s="4" t="s">
        <v>81</v>
      </c>
      <c r="B71" s="44"/>
      <c r="C71" s="45"/>
      <c r="D71" s="4"/>
      <c r="E71" s="4"/>
      <c r="F71" s="4"/>
    </row>
    <row r="72" spans="1:8">
      <c r="A72" s="4" t="s">
        <v>110</v>
      </c>
      <c r="B72" s="44"/>
      <c r="C72" s="45"/>
      <c r="D72" s="4"/>
      <c r="E72" s="4"/>
      <c r="F72" s="4"/>
    </row>
    <row r="74" spans="1:8">
      <c r="A74" s="19" t="s">
        <v>82</v>
      </c>
    </row>
    <row r="75" spans="1:8">
      <c r="A75" s="19" t="s">
        <v>83</v>
      </c>
      <c r="C75" s="43" t="s">
        <v>25</v>
      </c>
    </row>
    <row r="76" spans="1:8">
      <c r="A76" s="19" t="s">
        <v>84</v>
      </c>
      <c r="C76" s="43" t="s">
        <v>85</v>
      </c>
    </row>
    <row r="77" spans="1:8">
      <c r="A77" s="19" t="s">
        <v>86</v>
      </c>
      <c r="C77" s="43" t="s">
        <v>87</v>
      </c>
    </row>
  </sheetData>
  <mergeCells count="41">
    <mergeCell ref="A46:B46"/>
    <mergeCell ref="A5:B5"/>
    <mergeCell ref="A39:B39"/>
    <mergeCell ref="A7:B7"/>
    <mergeCell ref="A8:B8"/>
    <mergeCell ref="A10:B10"/>
    <mergeCell ref="A11:H11"/>
    <mergeCell ref="A12:B12"/>
    <mergeCell ref="A33:B33"/>
    <mergeCell ref="A67:H67"/>
    <mergeCell ref="A23:B23"/>
    <mergeCell ref="A14:B14"/>
    <mergeCell ref="A15:B15"/>
    <mergeCell ref="A17:B17"/>
    <mergeCell ref="A18:B18"/>
    <mergeCell ref="A20:B20"/>
    <mergeCell ref="A27:B27"/>
    <mergeCell ref="A36:B36"/>
    <mergeCell ref="A38:B38"/>
    <mergeCell ref="A51:D51"/>
    <mergeCell ref="A52:D52"/>
    <mergeCell ref="A28:B28"/>
    <mergeCell ref="A30:B30"/>
    <mergeCell ref="A31:B31"/>
    <mergeCell ref="A32:B32"/>
    <mergeCell ref="A3:B3"/>
    <mergeCell ref="A6:H6"/>
    <mergeCell ref="A44:B44"/>
    <mergeCell ref="A62:B62"/>
    <mergeCell ref="C61:D61"/>
    <mergeCell ref="C62:D62"/>
    <mergeCell ref="A61:B61"/>
    <mergeCell ref="A53:D53"/>
    <mergeCell ref="A56:E56"/>
    <mergeCell ref="A57:E57"/>
    <mergeCell ref="A25:B25"/>
    <mergeCell ref="A42:B42"/>
    <mergeCell ref="A47:H47"/>
    <mergeCell ref="A50:D50"/>
    <mergeCell ref="A4:B4"/>
    <mergeCell ref="A45:B45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Finans</cp:lastModifiedBy>
  <cp:lastPrinted>2018-03-15T01:39:02Z</cp:lastPrinted>
  <dcterms:created xsi:type="dcterms:W3CDTF">2013-02-18T04:38:06Z</dcterms:created>
  <dcterms:modified xsi:type="dcterms:W3CDTF">2018-03-20T05:09:32Z</dcterms:modified>
</cp:coreProperties>
</file>