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Фин.отчеты\2019 г. отчеты\УК-0\"/>
    </mc:Choice>
  </mc:AlternateContent>
  <bookViews>
    <workbookView xWindow="-105" yWindow="-105" windowWidth="23250" windowHeight="12570"/>
  </bookViews>
  <sheets>
    <sheet name="УК" sheetId="1" r:id="rId1"/>
    <sheet name="Лист2" sheetId="8" r:id="rId2"/>
  </sheet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7" i="8" l="1"/>
  <c r="E45" i="8"/>
  <c r="G45" i="8"/>
  <c r="F45" i="8"/>
  <c r="H50" i="8"/>
  <c r="H49" i="8"/>
  <c r="D47" i="8"/>
  <c r="F44" i="8"/>
  <c r="G44" i="8"/>
  <c r="G43" i="8"/>
  <c r="H43" i="8"/>
  <c r="H44" i="8"/>
  <c r="E44" i="8"/>
  <c r="H37" i="8"/>
  <c r="F39" i="8"/>
  <c r="G39" i="8"/>
  <c r="G37" i="8"/>
  <c r="E29" i="8"/>
  <c r="G32" i="8"/>
  <c r="G33" i="8"/>
  <c r="G34" i="8"/>
  <c r="G31" i="8"/>
  <c r="G29" i="8"/>
  <c r="G25" i="8"/>
  <c r="G27" i="8"/>
  <c r="G21" i="8"/>
  <c r="F8" i="8"/>
  <c r="G12" i="8"/>
  <c r="G15" i="8"/>
  <c r="G18" i="8"/>
  <c r="G8" i="8"/>
  <c r="E8" i="8"/>
  <c r="D9" i="8"/>
  <c r="D10" i="8"/>
  <c r="F29" i="8"/>
  <c r="F35" i="8"/>
  <c r="F46" i="8"/>
  <c r="F27" i="8"/>
  <c r="G35" i="8"/>
  <c r="G46" i="8"/>
  <c r="E35" i="8"/>
  <c r="E46" i="8"/>
  <c r="H8" i="8"/>
  <c r="E27" i="8"/>
  <c r="H27" i="8"/>
  <c r="H29" i="8"/>
  <c r="E26" i="8"/>
  <c r="F26" i="8"/>
  <c r="H26" i="8"/>
  <c r="H40" i="8"/>
  <c r="H48" i="8"/>
  <c r="C8" i="8"/>
  <c r="G26" i="8"/>
  <c r="G57" i="8"/>
  <c r="F42" i="8"/>
  <c r="G42" i="8"/>
  <c r="G40" i="8"/>
  <c r="F38" i="8"/>
  <c r="E39" i="8"/>
  <c r="E38" i="8"/>
  <c r="H38" i="8"/>
  <c r="H39" i="8"/>
  <c r="H34" i="8"/>
  <c r="H33" i="8"/>
  <c r="H32" i="8"/>
  <c r="H31" i="8"/>
  <c r="E42" i="8"/>
  <c r="H42" i="8"/>
  <c r="E41" i="8"/>
  <c r="F41" i="8"/>
  <c r="H41" i="8"/>
  <c r="H25" i="8"/>
  <c r="C27" i="8"/>
  <c r="C26" i="8"/>
  <c r="C23" i="8"/>
  <c r="C22" i="8"/>
  <c r="C17" i="8"/>
  <c r="C16" i="8"/>
  <c r="F23" i="8"/>
  <c r="E23" i="8"/>
  <c r="D23" i="8"/>
  <c r="H23" i="8"/>
  <c r="F22" i="8"/>
  <c r="E22" i="8"/>
  <c r="D22" i="8"/>
  <c r="H22" i="8"/>
  <c r="H21" i="8"/>
  <c r="F20" i="8"/>
  <c r="E20" i="8"/>
  <c r="D20" i="8"/>
  <c r="H20" i="8"/>
  <c r="F19" i="8"/>
  <c r="E19" i="8"/>
  <c r="D19" i="8"/>
  <c r="H19" i="8"/>
  <c r="H18" i="8"/>
  <c r="F17" i="8"/>
  <c r="E17" i="8"/>
  <c r="D17" i="8"/>
  <c r="H17" i="8"/>
  <c r="F16" i="8"/>
  <c r="E16" i="8"/>
  <c r="D16" i="8"/>
  <c r="H16" i="8"/>
  <c r="H15" i="8"/>
  <c r="F14" i="8"/>
  <c r="E14" i="8"/>
  <c r="D14" i="8"/>
  <c r="H14" i="8"/>
  <c r="F13" i="8"/>
  <c r="E13" i="8"/>
  <c r="D13" i="8"/>
  <c r="H13" i="8"/>
  <c r="H12" i="8"/>
  <c r="F10" i="8"/>
  <c r="E10" i="8"/>
  <c r="H10" i="8"/>
  <c r="F9" i="8"/>
  <c r="E9" i="8"/>
  <c r="H9" i="8"/>
  <c r="G23" i="8"/>
  <c r="G22" i="8"/>
  <c r="G20" i="8"/>
  <c r="G19" i="8"/>
  <c r="G17" i="8"/>
  <c r="G16" i="8"/>
  <c r="G14" i="8"/>
  <c r="G13" i="8"/>
  <c r="G10" i="8"/>
  <c r="G9" i="8"/>
  <c r="C20" i="8"/>
  <c r="C19" i="8"/>
  <c r="C14" i="8"/>
  <c r="C13" i="8"/>
  <c r="C10" i="8"/>
  <c r="C9" i="8"/>
</calcChain>
</file>

<file path=xl/sharedStrings.xml><?xml version="1.0" encoding="utf-8"?>
<sst xmlns="http://schemas.openxmlformats.org/spreadsheetml/2006/main" count="180" uniqueCount="153">
  <si>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</si>
  <si>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</si>
  <si>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</si>
  <si>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</si>
  <si>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</si>
  <si>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</si>
  <si>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</si>
  <si>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</si>
  <si>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</si>
  <si>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</si>
  <si>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</si>
  <si>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</si>
  <si>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</si>
  <si>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</si>
  <si>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</si>
  <si>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</si>
  <si>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</si>
  <si>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</si>
  <si>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</si>
  <si>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</si>
  <si>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</si>
  <si>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</si>
  <si>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</si>
  <si>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</si>
  <si>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</si>
  <si>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</si>
  <si>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</si>
  <si>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</si>
  <si>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</si>
  <si>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</si>
  <si>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</si>
  <si>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</si>
  <si>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</si>
  <si>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</si>
  <si>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</si>
  <si>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</si>
  <si>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</si>
  <si>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</si>
  <si>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</si>
  <si>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</si>
  <si>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</si>
  <si>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</si>
  <si>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</si>
  <si>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</si>
  <si>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</si>
  <si>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</si>
  <si>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</si>
  <si>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</si>
  <si>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в т.ч. услуги по управлению, налоги</t>
  </si>
  <si>
    <t xml:space="preserve">     uk-lr.ru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</si>
  <si>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</si>
  <si>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</si>
  <si>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</si>
  <si>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</si>
  <si>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</si>
  <si>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</si>
  <si>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</si>
  <si>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</si>
  <si>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</si>
  <si>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</si>
  <si>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</si>
  <si>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</si>
  <si>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</si>
  <si>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</si>
  <si>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</si>
  <si>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</si>
  <si>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</si>
  <si>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Договор управления</t>
  </si>
  <si>
    <t>от 27 .04. 2005г. Серия 25 № 01277949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</si>
  <si>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</si>
  <si>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</si>
  <si>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</si>
  <si>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</si>
  <si>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</si>
  <si>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</si>
  <si>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нет</t>
  </si>
  <si>
    <t xml:space="preserve">Генеральный директор </t>
  </si>
  <si>
    <t xml:space="preserve">ООО "Управляющая компания </t>
  </si>
  <si>
    <t>Санитарный отдел-</t>
  </si>
  <si>
    <t>Производственный отдел-</t>
  </si>
  <si>
    <t>2-220-388</t>
  </si>
  <si>
    <t>Плановый отдел-</t>
  </si>
  <si>
    <t>uklr2006@mail.ru</t>
  </si>
  <si>
    <t>1.4 Вывоз и утилизация ТБО</t>
  </si>
  <si>
    <t>2-260-343</t>
  </si>
  <si>
    <t>Светланская, 85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</si>
  <si>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</si>
  <si>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</si>
  <si>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</si>
  <si>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</si>
  <si>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</si>
  <si>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</si>
  <si>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</si>
  <si>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</si>
  <si>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</si>
  <si>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</si>
  <si>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</si>
  <si>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</si>
  <si>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</si>
  <si>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</si>
  <si>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ООО " Ярд"</t>
  </si>
  <si>
    <t>№ 85 по ул. Светланская</t>
  </si>
  <si>
    <t>Ленинского района"</t>
  </si>
  <si>
    <t>ООО "Комфорт"</t>
  </si>
  <si>
    <t>ул. Тунгусская, 8</t>
  </si>
  <si>
    <t>Количество проживающих</t>
  </si>
  <si>
    <t>ИТОГО ПО ДОМУ:</t>
  </si>
  <si>
    <t>ПРОЧИЕ УСЛУГИ:</t>
  </si>
  <si>
    <t>ИТОГО ПО ПРОЧИМ УСЛУГАМ:</t>
  </si>
  <si>
    <t>Площадь не жилых помещений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</si>
  <si>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</si>
  <si>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</si>
  <si>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</si>
  <si>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ПО ДОМУ</t>
  </si>
  <si>
    <t xml:space="preserve"> </t>
  </si>
  <si>
    <t>в т.ч. Услуги по управлению, налоги</t>
  </si>
  <si>
    <t>ООО " Восток Мегаполис"</t>
  </si>
  <si>
    <t>исполнил</t>
  </si>
  <si>
    <t>3.Коммунальные услуги всего:</t>
  </si>
  <si>
    <t xml:space="preserve">в том числе: </t>
  </si>
  <si>
    <t>ХВС на содержание ОИ МКД</t>
  </si>
  <si>
    <t>ГВС на содержание ОИ МКД</t>
  </si>
  <si>
    <t>Эл.энергия на содержание ОИ МКД</t>
  </si>
  <si>
    <t>Отвед. сточ. вод на содержание ОИ МКД</t>
  </si>
  <si>
    <t>сумма, т.р.</t>
  </si>
  <si>
    <t>1. Текущий ремонт коммуникаций, проходящих через нежилые помещения</t>
  </si>
  <si>
    <t>2.Коммуникации на общедомовом имуществе, исполн. ОАО Ростелеком</t>
  </si>
  <si>
    <t>3.Рекламные конструкции на доме</t>
  </si>
  <si>
    <t>в т.ч. Услуги по управлению, налоги,ДНР</t>
  </si>
  <si>
    <t xml:space="preserve">                       Отчет ООО "Управляющей компании Ленинского района"  за 2019 г.</t>
  </si>
  <si>
    <t xml:space="preserve">              ООО "Управляющая компания Ленинского района"</t>
  </si>
  <si>
    <t>Тяптин Андрей Александрович</t>
  </si>
  <si>
    <t>2 992,46 м2</t>
  </si>
  <si>
    <t>365,20 м2</t>
  </si>
  <si>
    <t>83 чел</t>
  </si>
  <si>
    <t>1.Отчет об исполнении договора управления за 2019 г.(тыс.р.)</t>
  </si>
  <si>
    <t>переходящие остатки д/ср-в на начало 01.01. 2019г.</t>
  </si>
  <si>
    <t xml:space="preserve"> начисления и фактическое поступление средств по статьям затрат за 2019 г.(тыс.р.)</t>
  </si>
  <si>
    <t>переходящие остатки д/ср-в на конец периода 2019 г.</t>
  </si>
  <si>
    <t>3. Перечень работ, выполненных по статье " текущий ремонт"  в 2019 году.</t>
  </si>
  <si>
    <t>Замена стеклопакета, фурнитуры на пласт.окнах</t>
  </si>
  <si>
    <t>Позитив Плюс</t>
  </si>
  <si>
    <t>Аварийный ремонт канализации</t>
  </si>
  <si>
    <t>10 пм</t>
  </si>
  <si>
    <t>План по статье "текущий ремонт" на 2020 год</t>
  </si>
  <si>
    <t>А.А.Тяптин</t>
  </si>
  <si>
    <t>Исп:</t>
  </si>
  <si>
    <t>2-205-087</t>
  </si>
  <si>
    <t>Всего д/средств с учетом остатков</t>
  </si>
  <si>
    <t>400 р. в мес</t>
  </si>
  <si>
    <t>Управляющая компания предлагает:  ремонта фасада здания.                                                                                                                                                                                      Собственникам, необходимо представить протокол общего собрания, о проведении указанных работ, либо принять  собственное решение и направить информацию в Управляющую компанию, для формирования плана текущего ремонта на 2020 год.</t>
  </si>
  <si>
    <t>1 557,90 м2</t>
  </si>
  <si>
    <t xml:space="preserve">ИСХ    №  651/03  от 17.03.2020 год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</si>
</sst>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83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7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1" xfId="0" applyFont="1" applyFill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7" xfId="1" applyFont="1" applyFill="1" applyBorder="1" applyAlignment="1">
      <alignment horizontal="left"/>
    </xf>
    <xf numFmtId="0" fontId="10" fillId="0" borderId="7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4" fillId="0" borderId="1" xfId="0" applyFont="1" applyBorder="1" applyAlignment="1"/>
    <xf numFmtId="0" fontId="14" fillId="0" borderId="1" xfId="0" applyFont="1" applyBorder="1"/>
    <xf numFmtId="0" fontId="14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6" fillId="0" borderId="0" xfId="0" applyFont="1" applyBorder="1" applyAlignment="1"/>
    <xf numFmtId="0" fontId="0" fillId="0" borderId="0" xfId="0" applyFill="1" applyBorder="1" applyAlignment="1"/>
    <xf numFmtId="2" fontId="0" fillId="0" borderId="0" xfId="0" applyNumberFormat="1"/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0" fillId="0" borderId="0" xfId="0" applyAlignment="1"/>
    <xf numFmtId="0" fontId="3" fillId="2" borderId="0" xfId="0" applyFont="1" applyFill="1" applyBorder="1" applyAlignment="1">
      <alignment horizontal="center" wrapText="1"/>
    </xf>
    <xf numFmtId="0" fontId="0" fillId="2" borderId="0" xfId="0" applyFill="1" applyBorder="1"/>
    <xf numFmtId="0" fontId="0" fillId="2" borderId="0" xfId="0" applyFill="1"/>
    <xf numFmtId="0" fontId="4" fillId="2" borderId="0" xfId="0" applyFont="1" applyFill="1"/>
    <xf numFmtId="2" fontId="0" fillId="2" borderId="0" xfId="0" applyNumberFormat="1" applyFill="1" applyBorder="1"/>
    <xf numFmtId="0" fontId="4" fillId="0" borderId="1" xfId="0" applyFont="1" applyBorder="1"/>
    <xf numFmtId="2" fontId="0" fillId="0" borderId="0" xfId="0" applyNumberFormat="1" applyBorder="1"/>
    <xf numFmtId="0" fontId="7" fillId="2" borderId="0" xfId="0" applyFont="1" applyFill="1" applyBorder="1" applyAlignment="1">
      <alignment wrapText="1"/>
    </xf>
    <xf numFmtId="0" fontId="7" fillId="0" borderId="0" xfId="0" applyFont="1" applyBorder="1" applyAlignment="1">
      <alignment wrapText="1"/>
    </xf>
    <xf numFmtId="2" fontId="0" fillId="0" borderId="0" xfId="0" applyNumberFormat="1" applyAlignment="1"/>
    <xf numFmtId="2" fontId="0" fillId="2" borderId="0" xfId="0" applyNumberFormat="1" applyFill="1"/>
    <xf numFmtId="17" fontId="6" fillId="0" borderId="1" xfId="0" applyNumberFormat="1" applyFont="1" applyBorder="1" applyAlignment="1">
      <alignment horizontal="center"/>
    </xf>
    <xf numFmtId="164" fontId="0" fillId="2" borderId="0" xfId="0" applyNumberFormat="1" applyFill="1"/>
    <xf numFmtId="0" fontId="12" fillId="0" borderId="0" xfId="0" applyFont="1" applyBorder="1" applyAlignment="1"/>
    <xf numFmtId="0" fontId="4" fillId="0" borderId="0" xfId="0" applyFont="1" applyBorder="1" applyAlignment="1"/>
    <xf numFmtId="17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0" fontId="4" fillId="0" borderId="0" xfId="0" applyFont="1" applyBorder="1"/>
    <xf numFmtId="4" fontId="6" fillId="0" borderId="1" xfId="0" applyNumberFormat="1" applyFont="1" applyBorder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4" fontId="9" fillId="2" borderId="1" xfId="0" applyNumberFormat="1" applyFont="1" applyFill="1" applyBorder="1" applyAlignment="1">
      <alignment horizontal="center"/>
    </xf>
    <xf numFmtId="4" fontId="9" fillId="2" borderId="1" xfId="0" applyNumberFormat="1" applyFont="1" applyFill="1" applyBorder="1" applyAlignment="1"/>
    <xf numFmtId="4" fontId="9" fillId="2" borderId="1" xfId="0" applyNumberFormat="1" applyFont="1" applyFill="1" applyBorder="1"/>
    <xf numFmtId="4" fontId="3" fillId="0" borderId="1" xfId="0" applyNumberFormat="1" applyFont="1" applyFill="1" applyBorder="1" applyAlignment="1">
      <alignment horizontal="center" wrapText="1"/>
    </xf>
    <xf numFmtId="4" fontId="3" fillId="0" borderId="2" xfId="0" applyNumberFormat="1" applyFont="1" applyFill="1" applyBorder="1" applyAlignment="1">
      <alignment horizontal="center" wrapText="1"/>
    </xf>
    <xf numFmtId="4" fontId="9" fillId="0" borderId="1" xfId="0" applyNumberFormat="1" applyFont="1" applyFill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4" fontId="3" fillId="0" borderId="2" xfId="0" applyNumberFormat="1" applyFont="1" applyFill="1" applyBorder="1" applyAlignment="1">
      <alignment horizontal="left"/>
    </xf>
    <xf numFmtId="4" fontId="3" fillId="0" borderId="6" xfId="0" applyNumberFormat="1" applyFont="1" applyFill="1" applyBorder="1" applyAlignment="1">
      <alignment horizontal="left"/>
    </xf>
    <xf numFmtId="4" fontId="3" fillId="0" borderId="1" xfId="0" applyNumberFormat="1" applyFont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4" fontId="3" fillId="0" borderId="2" xfId="0" applyNumberFormat="1" applyFont="1" applyBorder="1"/>
    <xf numFmtId="4" fontId="3" fillId="0" borderId="6" xfId="0" applyNumberFormat="1" applyFont="1" applyBorder="1"/>
    <xf numFmtId="4" fontId="3" fillId="2" borderId="2" xfId="0" applyNumberFormat="1" applyFont="1" applyFill="1" applyBorder="1" applyAlignment="1">
      <alignment horizontal="center"/>
    </xf>
    <xf numFmtId="4" fontId="0" fillId="2" borderId="5" xfId="0" applyNumberFormat="1" applyFill="1" applyBorder="1" applyAlignment="1">
      <alignment horizontal="center"/>
    </xf>
    <xf numFmtId="4" fontId="9" fillId="0" borderId="2" xfId="0" applyNumberFormat="1" applyFont="1" applyBorder="1" applyAlignment="1">
      <alignment horizontal="center"/>
    </xf>
    <xf numFmtId="4" fontId="3" fillId="0" borderId="6" xfId="0" applyNumberFormat="1" applyFont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4" fontId="3" fillId="2" borderId="2" xfId="0" applyNumberFormat="1" applyFont="1" applyFill="1" applyBorder="1" applyAlignment="1">
      <alignment horizontal="left"/>
    </xf>
    <xf numFmtId="4" fontId="9" fillId="2" borderId="2" xfId="0" applyNumberFormat="1" applyFont="1" applyFill="1" applyBorder="1" applyAlignment="1">
      <alignment horizontal="center"/>
    </xf>
    <xf numFmtId="4" fontId="4" fillId="2" borderId="5" xfId="0" applyNumberFormat="1" applyFont="1" applyFill="1" applyBorder="1" applyAlignment="1">
      <alignment horizontal="center"/>
    </xf>
    <xf numFmtId="4" fontId="9" fillId="0" borderId="3" xfId="0" applyNumberFormat="1" applyFont="1" applyBorder="1" applyAlignment="1">
      <alignment horizontal="center" wrapText="1"/>
    </xf>
    <xf numFmtId="4" fontId="9" fillId="0" borderId="4" xfId="0" applyNumberFormat="1" applyFont="1" applyBorder="1" applyAlignment="1">
      <alignment horizontal="center" wrapText="1"/>
    </xf>
    <xf numFmtId="4" fontId="3" fillId="0" borderId="2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2" borderId="3" xfId="0" applyNumberFormat="1" applyFont="1" applyFill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4" fontId="3" fillId="0" borderId="4" xfId="0" applyNumberFormat="1" applyFont="1" applyBorder="1" applyAlignment="1"/>
    <xf numFmtId="4" fontId="3" fillId="0" borderId="8" xfId="0" applyNumberFormat="1" applyFont="1" applyBorder="1" applyAlignment="1"/>
    <xf numFmtId="4" fontId="9" fillId="2" borderId="3" xfId="0" applyNumberFormat="1" applyFont="1" applyFill="1" applyBorder="1" applyAlignment="1">
      <alignment horizontal="center"/>
    </xf>
    <xf numFmtId="4" fontId="9" fillId="2" borderId="4" xfId="0" applyNumberFormat="1" applyFont="1" applyFill="1" applyBorder="1" applyAlignment="1">
      <alignment horizontal="center"/>
    </xf>
    <xf numFmtId="4" fontId="3" fillId="2" borderId="4" xfId="0" applyNumberFormat="1" applyFont="1" applyFill="1" applyBorder="1" applyAlignment="1"/>
    <xf numFmtId="4" fontId="3" fillId="2" borderId="8" xfId="0" applyNumberFormat="1" applyFont="1" applyFill="1" applyBorder="1" applyAlignment="1"/>
    <xf numFmtId="4" fontId="3" fillId="2" borderId="4" xfId="0" applyNumberFormat="1" applyFont="1" applyFill="1" applyBorder="1" applyAlignment="1">
      <alignment horizontal="center"/>
    </xf>
    <xf numFmtId="4" fontId="9" fillId="2" borderId="5" xfId="0" applyNumberFormat="1" applyFont="1" applyFill="1" applyBorder="1" applyAlignment="1">
      <alignment horizontal="center" wrapText="1"/>
    </xf>
    <xf numFmtId="4" fontId="0" fillId="2" borderId="5" xfId="0" applyNumberFormat="1" applyFill="1" applyBorder="1" applyAlignment="1">
      <alignment horizontal="center" wrapText="1"/>
    </xf>
    <xf numFmtId="4" fontId="0" fillId="0" borderId="0" xfId="0" applyNumberFormat="1"/>
    <xf numFmtId="4" fontId="9" fillId="2" borderId="1" xfId="0" applyNumberFormat="1" applyFont="1" applyFill="1" applyBorder="1" applyAlignment="1">
      <alignment horizontal="center" wrapText="1"/>
    </xf>
    <xf numFmtId="4" fontId="9" fillId="2" borderId="3" xfId="0" applyNumberFormat="1" applyFont="1" applyFill="1" applyBorder="1" applyAlignment="1">
      <alignment horizontal="center" wrapText="1"/>
    </xf>
    <xf numFmtId="4" fontId="3" fillId="2" borderId="1" xfId="0" applyNumberFormat="1" applyFont="1" applyFill="1" applyBorder="1" applyAlignment="1">
      <alignment horizontal="center" wrapText="1"/>
    </xf>
    <xf numFmtId="4" fontId="3" fillId="2" borderId="3" xfId="0" applyNumberFormat="1" applyFont="1" applyFill="1" applyBorder="1" applyAlignment="1">
      <alignment horizontal="center" wrapText="1"/>
    </xf>
    <xf numFmtId="164" fontId="3" fillId="2" borderId="0" xfId="0" applyNumberFormat="1" applyFont="1" applyFill="1" applyAlignment="1">
      <alignment horizontal="center"/>
    </xf>
    <xf numFmtId="0" fontId="4" fillId="2" borderId="0" xfId="0" applyFont="1" applyFill="1" applyBorder="1" applyAlignment="1"/>
    <xf numFmtId="164" fontId="9" fillId="2" borderId="0" xfId="0" applyNumberFormat="1" applyFont="1" applyFill="1" applyAlignment="1">
      <alignment horizontal="center"/>
    </xf>
    <xf numFmtId="164" fontId="12" fillId="2" borderId="0" xfId="0" applyNumberFormat="1" applyFont="1" applyFill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4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6" xfId="2" applyNumberFormat="1" applyFill="1" applyBorder="1" applyAlignment="1" applyProtection="1">
      <alignment horizontal="center"/>
    </xf>
    <xf numFmtId="49" fontId="13" fillId="0" borderId="2" xfId="2" applyNumberFormat="1" applyFont="1" applyFill="1" applyBorder="1" applyAlignment="1" applyProtection="1">
      <alignment horizontal="center"/>
    </xf>
    <xf numFmtId="49" fontId="13" fillId="0" borderId="6" xfId="2" applyNumberFormat="1" applyFont="1" applyFill="1" applyBorder="1" applyAlignment="1" applyProtection="1">
      <alignment horizontal="center"/>
    </xf>
    <xf numFmtId="49" fontId="10" fillId="0" borderId="6" xfId="1" applyNumberFormat="1" applyFont="1" applyFill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4" fontId="9" fillId="2" borderId="5" xfId="0" applyNumberFormat="1" applyFont="1" applyFill="1" applyBorder="1" applyAlignment="1">
      <alignment wrapText="1"/>
    </xf>
    <xf numFmtId="4" fontId="7" fillId="2" borderId="5" xfId="0" applyNumberFormat="1" applyFont="1" applyFill="1" applyBorder="1" applyAlignment="1">
      <alignment horizontal="center" wrapText="1"/>
    </xf>
    <xf numFmtId="4" fontId="15" fillId="2" borderId="5" xfId="0" applyNumberFormat="1" applyFont="1" applyFill="1" applyBorder="1" applyAlignment="1">
      <alignment horizontal="center" wrapText="1"/>
    </xf>
    <xf numFmtId="4" fontId="15" fillId="2" borderId="6" xfId="0" applyNumberFormat="1" applyFont="1" applyFill="1" applyBorder="1" applyAlignment="1">
      <alignment horizontal="center" wrapText="1"/>
    </xf>
    <xf numFmtId="4" fontId="0" fillId="2" borderId="6" xfId="0" applyNumberFormat="1" applyFill="1" applyBorder="1" applyAlignment="1">
      <alignment wrapText="1"/>
    </xf>
    <xf numFmtId="4" fontId="9" fillId="0" borderId="2" xfId="0" applyNumberFormat="1" applyFont="1" applyFill="1" applyBorder="1" applyAlignment="1"/>
    <xf numFmtId="4" fontId="0" fillId="0" borderId="6" xfId="0" applyNumberFormat="1" applyBorder="1" applyAlignment="1"/>
    <xf numFmtId="4" fontId="9" fillId="2" borderId="2" xfId="0" applyNumberFormat="1" applyFont="1" applyFill="1" applyBorder="1" applyAlignment="1">
      <alignment horizontal="center" wrapText="1"/>
    </xf>
    <xf numFmtId="4" fontId="0" fillId="2" borderId="6" xfId="0" applyNumberFormat="1" applyFill="1" applyBorder="1" applyAlignment="1">
      <alignment horizontal="center" wrapText="1"/>
    </xf>
    <xf numFmtId="4" fontId="9" fillId="2" borderId="6" xfId="0" applyNumberFormat="1" applyFont="1" applyFill="1" applyBorder="1" applyAlignment="1">
      <alignment wrapText="1"/>
    </xf>
    <xf numFmtId="4" fontId="9" fillId="0" borderId="2" xfId="0" applyNumberFormat="1" applyFont="1" applyBorder="1" applyAlignment="1">
      <alignment wrapText="1"/>
    </xf>
    <xf numFmtId="4" fontId="0" fillId="0" borderId="6" xfId="0" applyNumberFormat="1" applyBorder="1" applyAlignment="1">
      <alignment wrapText="1"/>
    </xf>
    <xf numFmtId="4" fontId="4" fillId="0" borderId="6" xfId="0" applyNumberFormat="1" applyFont="1" applyBorder="1" applyAlignment="1"/>
    <xf numFmtId="4" fontId="3" fillId="0" borderId="2" xfId="0" applyNumberFormat="1" applyFont="1" applyFill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0" fontId="0" fillId="0" borderId="6" xfId="0" applyBorder="1" applyAlignment="1"/>
    <xf numFmtId="0" fontId="15" fillId="0" borderId="2" xfId="0" applyNumberFormat="1" applyFont="1" applyBorder="1" applyAlignment="1">
      <alignment horizontal="center"/>
    </xf>
    <xf numFmtId="0" fontId="15" fillId="0" borderId="6" xfId="0" applyNumberFormat="1" applyFont="1" applyBorder="1" applyAlignment="1"/>
    <xf numFmtId="0" fontId="6" fillId="0" borderId="2" xfId="0" applyFont="1" applyBorder="1" applyAlignment="1"/>
    <xf numFmtId="0" fontId="12" fillId="0" borderId="2" xfId="0" applyFont="1" applyBorder="1" applyAlignment="1"/>
    <xf numFmtId="0" fontId="4" fillId="0" borderId="5" xfId="0" applyFont="1" applyBorder="1" applyAlignment="1"/>
    <xf numFmtId="0" fontId="4" fillId="0" borderId="6" xfId="0" applyFont="1" applyBorder="1" applyAlignment="1"/>
    <xf numFmtId="0" fontId="6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4" fontId="3" fillId="2" borderId="2" xfId="0" applyNumberFormat="1" applyFont="1" applyFill="1" applyBorder="1" applyAlignment="1">
      <alignment horizontal="left" wrapText="1"/>
    </xf>
    <xf numFmtId="4" fontId="3" fillId="2" borderId="6" xfId="0" applyNumberFormat="1" applyFont="1" applyFill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7" fillId="2" borderId="7" xfId="0" applyFont="1" applyFill="1" applyBorder="1" applyAlignment="1">
      <alignment wrapText="1"/>
    </xf>
    <xf numFmtId="0" fontId="7" fillId="0" borderId="7" xfId="0" applyFont="1" applyBorder="1" applyAlignment="1">
      <alignment wrapText="1"/>
    </xf>
    <xf numFmtId="4" fontId="9" fillId="0" borderId="2" xfId="0" applyNumberFormat="1" applyFont="1" applyFill="1" applyBorder="1" applyAlignment="1">
      <alignment horizontal="center"/>
    </xf>
    <xf numFmtId="4" fontId="0" fillId="0" borderId="5" xfId="0" applyNumberFormat="1" applyBorder="1" applyAlignment="1"/>
    <xf numFmtId="4" fontId="3" fillId="0" borderId="2" xfId="0" applyNumberFormat="1" applyFont="1" applyFill="1" applyBorder="1" applyAlignment="1">
      <alignment horizontal="left" wrapText="1"/>
    </xf>
    <xf numFmtId="4" fontId="3" fillId="0" borderId="6" xfId="0" applyNumberFormat="1" applyFont="1" applyBorder="1" applyAlignment="1">
      <alignment horizontal="left" wrapText="1"/>
    </xf>
    <xf numFmtId="4" fontId="9" fillId="2" borderId="2" xfId="0" applyNumberFormat="1" applyFont="1" applyFill="1" applyBorder="1" applyAlignment="1">
      <alignment wrapText="1"/>
    </xf>
    <xf numFmtId="4" fontId="4" fillId="2" borderId="6" xfId="0" applyNumberFormat="1" applyFont="1" applyFill="1" applyBorder="1" applyAlignment="1">
      <alignment wrapText="1"/>
    </xf>
    <xf numFmtId="0" fontId="6" fillId="2" borderId="0" xfId="0" applyFont="1" applyFill="1" applyAlignment="1">
      <alignment wrapText="1"/>
    </xf>
    <xf numFmtId="0" fontId="0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4" fontId="3" fillId="0" borderId="2" xfId="0" applyNumberFormat="1" applyFont="1" applyBorder="1" applyAlignment="1">
      <alignment wrapText="1"/>
    </xf>
    <xf numFmtId="4" fontId="9" fillId="2" borderId="2" xfId="0" applyNumberFormat="1" applyFont="1" applyFill="1" applyBorder="1" applyAlignment="1">
      <alignment horizontal="left" wrapText="1"/>
    </xf>
    <xf numFmtId="4" fontId="9" fillId="2" borderId="6" xfId="0" applyNumberFormat="1" applyFont="1" applyFill="1" applyBorder="1" applyAlignment="1">
      <alignment horizontal="left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abSelected="1" zoomScale="130" zoomScaleNormal="130" workbookViewId="0">
      <selection activeCell="E8" sqref="E8"/>
    </sheetView>
  </sheetViews>
  <sheetFormatPr defaultRowHeight="15" x14ac:dyDescent="0.25"/>
  <cols>
    <col min="1" max="1" width="3" customWidth="1"/>
    <col min="2" max="2" width="27.85546875" customWidth="1"/>
    <col min="3" max="3" width="22.42578125" customWidth="1"/>
    <col min="4" max="4" width="26.85546875" customWidth="1"/>
    <col min="5" max="5" width="31.85546875" customWidth="1"/>
  </cols>
  <sheetData>
    <row r="1" spans="1:4" x14ac:dyDescent="0.25">
      <c r="A1" s="2" t="s">
        <v>129</v>
      </c>
      <c r="C1" s="1"/>
    </row>
    <row r="2" spans="1:4" ht="15" customHeight="1" x14ac:dyDescent="0.25">
      <c r="A2" s="2" t="s">
        <v>44</v>
      </c>
      <c r="C2" s="4"/>
    </row>
    <row r="3" spans="1:4" ht="15.75" x14ac:dyDescent="0.25">
      <c r="B3" s="4" t="s">
        <v>10</v>
      </c>
      <c r="C3" s="23" t="s">
        <v>101</v>
      </c>
    </row>
    <row r="4" spans="1:4" ht="14.25" customHeight="1" x14ac:dyDescent="0.25">
      <c r="A4" s="21" t="s">
        <v>152</v>
      </c>
      <c r="C4" s="4"/>
    </row>
    <row r="5" spans="1:4" ht="15" customHeight="1" x14ac:dyDescent="0.25">
      <c r="A5" s="4" t="s">
        <v>8</v>
      </c>
      <c r="C5" s="4"/>
    </row>
    <row r="6" spans="1:4" s="22" customFormat="1" ht="12.75" customHeight="1" x14ac:dyDescent="0.25">
      <c r="A6" s="4" t="s">
        <v>45</v>
      </c>
      <c r="C6" s="20"/>
    </row>
    <row r="7" spans="1:4" s="22" customFormat="1" ht="12.75" customHeight="1" x14ac:dyDescent="0.25">
      <c r="A7" s="5"/>
      <c r="B7"/>
      <c r="C7"/>
      <c r="D7"/>
    </row>
    <row r="8" spans="1:4" s="3" customFormat="1" ht="15" customHeight="1" x14ac:dyDescent="0.25">
      <c r="A8" s="12" t="s">
        <v>0</v>
      </c>
      <c r="B8" s="13" t="s">
        <v>9</v>
      </c>
      <c r="C8" s="26" t="s">
        <v>130</v>
      </c>
      <c r="D8" s="10"/>
    </row>
    <row r="9" spans="1:4" s="3" customFormat="1" ht="12" customHeight="1" x14ac:dyDescent="0.25">
      <c r="A9" s="12" t="s">
        <v>1</v>
      </c>
      <c r="B9" s="13" t="s">
        <v>11</v>
      </c>
      <c r="C9" s="122" t="s">
        <v>131</v>
      </c>
      <c r="D9" s="123"/>
    </row>
    <row r="10" spans="1:4" s="3" customFormat="1" ht="24" customHeight="1" x14ac:dyDescent="0.25">
      <c r="A10" s="12" t="s">
        <v>2</v>
      </c>
      <c r="B10" s="14" t="s">
        <v>12</v>
      </c>
      <c r="C10" s="124" t="s">
        <v>68</v>
      </c>
      <c r="D10" s="125"/>
    </row>
    <row r="11" spans="1:4" s="3" customFormat="1" ht="15" customHeight="1" x14ac:dyDescent="0.25">
      <c r="A11" s="12" t="s">
        <v>3</v>
      </c>
      <c r="B11" s="13" t="s">
        <v>13</v>
      </c>
      <c r="C11" s="122" t="s">
        <v>14</v>
      </c>
      <c r="D11" s="123"/>
    </row>
    <row r="12" spans="1:4" s="3" customFormat="1" ht="14.25" customHeight="1" x14ac:dyDescent="0.25">
      <c r="A12" s="129">
        <v>5</v>
      </c>
      <c r="B12" s="129" t="s">
        <v>86</v>
      </c>
      <c r="C12" s="40" t="s">
        <v>87</v>
      </c>
      <c r="D12" s="41" t="s">
        <v>88</v>
      </c>
    </row>
    <row r="13" spans="1:4" s="3" customFormat="1" ht="14.25" customHeight="1" x14ac:dyDescent="0.25">
      <c r="A13" s="129"/>
      <c r="B13" s="129"/>
      <c r="C13" s="40" t="s">
        <v>89</v>
      </c>
      <c r="D13" s="41" t="s">
        <v>90</v>
      </c>
    </row>
    <row r="14" spans="1:4" s="3" customFormat="1" x14ac:dyDescent="0.25">
      <c r="A14" s="129"/>
      <c r="B14" s="129"/>
      <c r="C14" s="40" t="s">
        <v>91</v>
      </c>
      <c r="D14" s="41" t="s">
        <v>92</v>
      </c>
    </row>
    <row r="15" spans="1:4" s="3" customFormat="1" ht="16.5" customHeight="1" x14ac:dyDescent="0.25">
      <c r="A15" s="129"/>
      <c r="B15" s="129"/>
      <c r="C15" s="40" t="s">
        <v>93</v>
      </c>
      <c r="D15" s="41" t="s">
        <v>95</v>
      </c>
    </row>
    <row r="16" spans="1:4" s="3" customFormat="1" ht="16.5" customHeight="1" x14ac:dyDescent="0.25">
      <c r="A16" s="129"/>
      <c r="B16" s="129"/>
      <c r="C16" s="40" t="s">
        <v>94</v>
      </c>
      <c r="D16" s="41" t="s">
        <v>88</v>
      </c>
    </row>
    <row r="17" spans="1:4" s="5" customFormat="1" ht="15.75" customHeight="1" x14ac:dyDescent="0.25">
      <c r="A17" s="129"/>
      <c r="B17" s="129"/>
      <c r="C17" s="40" t="s">
        <v>96</v>
      </c>
      <c r="D17" s="41" t="s">
        <v>97</v>
      </c>
    </row>
    <row r="18" spans="1:4" s="5" customFormat="1" ht="15.75" customHeight="1" x14ac:dyDescent="0.25">
      <c r="A18" s="129"/>
      <c r="B18" s="129"/>
      <c r="C18" s="42" t="s">
        <v>98</v>
      </c>
      <c r="D18" s="41" t="s">
        <v>99</v>
      </c>
    </row>
    <row r="19" spans="1:4" ht="21.75" customHeight="1" x14ac:dyDescent="0.25">
      <c r="A19" s="12" t="s">
        <v>4</v>
      </c>
      <c r="B19" s="13" t="s">
        <v>15</v>
      </c>
      <c r="C19" s="130" t="s">
        <v>82</v>
      </c>
      <c r="D19" s="131"/>
    </row>
    <row r="20" spans="1:4" s="5" customFormat="1" ht="26.45" customHeight="1" x14ac:dyDescent="0.25">
      <c r="A20" s="12" t="s">
        <v>5</v>
      </c>
      <c r="B20" s="14" t="s">
        <v>16</v>
      </c>
      <c r="C20" s="132" t="s">
        <v>49</v>
      </c>
      <c r="D20" s="133"/>
    </row>
    <row r="21" spans="1:4" s="5" customFormat="1" ht="15" customHeight="1" x14ac:dyDescent="0.25">
      <c r="A21" s="12" t="s">
        <v>6</v>
      </c>
      <c r="B21" s="13" t="s">
        <v>17</v>
      </c>
      <c r="C21" s="124" t="s">
        <v>18</v>
      </c>
      <c r="D21" s="134"/>
    </row>
    <row r="22" spans="1:4" ht="13.5" customHeight="1" x14ac:dyDescent="0.25">
      <c r="A22" s="24"/>
      <c r="B22" s="25"/>
      <c r="C22" s="24"/>
      <c r="D22" s="24"/>
    </row>
    <row r="23" spans="1:4" x14ac:dyDescent="0.25">
      <c r="A23" s="8" t="s">
        <v>19</v>
      </c>
      <c r="B23" s="16"/>
      <c r="C23" s="16"/>
      <c r="D23" s="16"/>
    </row>
    <row r="24" spans="1:4" ht="12.75" customHeight="1" x14ac:dyDescent="0.25">
      <c r="A24" s="15"/>
      <c r="B24" s="16"/>
      <c r="C24" s="16"/>
      <c r="D24" s="16"/>
    </row>
    <row r="25" spans="1:4" ht="23.25" x14ac:dyDescent="0.25">
      <c r="A25" s="6"/>
      <c r="B25" s="17" t="s">
        <v>20</v>
      </c>
      <c r="C25" s="7" t="s">
        <v>21</v>
      </c>
      <c r="D25" s="9" t="s">
        <v>22</v>
      </c>
    </row>
    <row r="26" spans="1:4" ht="27" customHeight="1" x14ac:dyDescent="0.25">
      <c r="A26" s="126" t="s">
        <v>25</v>
      </c>
      <c r="B26" s="127"/>
      <c r="C26" s="127"/>
      <c r="D26" s="128"/>
    </row>
    <row r="27" spans="1:4" ht="12" customHeight="1" x14ac:dyDescent="0.25">
      <c r="A27" s="37"/>
      <c r="B27" s="38"/>
      <c r="C27" s="38"/>
      <c r="D27" s="39"/>
    </row>
    <row r="28" spans="1:4" ht="13.5" customHeight="1" x14ac:dyDescent="0.25">
      <c r="A28" s="7">
        <v>1</v>
      </c>
      <c r="B28" s="6" t="s">
        <v>100</v>
      </c>
      <c r="C28" s="6" t="s">
        <v>23</v>
      </c>
      <c r="D28" s="6" t="s">
        <v>24</v>
      </c>
    </row>
    <row r="29" spans="1:4" x14ac:dyDescent="0.25">
      <c r="A29" s="19" t="s">
        <v>26</v>
      </c>
      <c r="B29" s="18"/>
      <c r="C29" s="18"/>
      <c r="D29" s="18"/>
    </row>
    <row r="30" spans="1:4" x14ac:dyDescent="0.25">
      <c r="A30" s="7">
        <v>1</v>
      </c>
      <c r="B30" s="6" t="s">
        <v>103</v>
      </c>
      <c r="C30" s="6" t="s">
        <v>23</v>
      </c>
      <c r="D30" s="6" t="s">
        <v>84</v>
      </c>
    </row>
    <row r="31" spans="1:4" x14ac:dyDescent="0.25">
      <c r="A31" s="19" t="s">
        <v>37</v>
      </c>
      <c r="B31" s="18"/>
      <c r="C31" s="18"/>
      <c r="D31" s="18"/>
    </row>
    <row r="32" spans="1:4" x14ac:dyDescent="0.25">
      <c r="A32" s="19" t="s">
        <v>38</v>
      </c>
      <c r="B32" s="18"/>
      <c r="C32" s="18"/>
      <c r="D32" s="18"/>
    </row>
    <row r="33" spans="1:4" x14ac:dyDescent="0.25">
      <c r="A33" s="7">
        <v>1</v>
      </c>
      <c r="B33" s="6" t="s">
        <v>116</v>
      </c>
      <c r="C33" s="6" t="s">
        <v>104</v>
      </c>
      <c r="D33" s="6" t="s">
        <v>27</v>
      </c>
    </row>
    <row r="34" spans="1:4" ht="15" customHeight="1" x14ac:dyDescent="0.25">
      <c r="A34" s="19" t="s">
        <v>28</v>
      </c>
      <c r="B34" s="18"/>
      <c r="C34" s="18"/>
      <c r="D34" s="18"/>
    </row>
    <row r="35" spans="1:4" x14ac:dyDescent="0.25">
      <c r="A35" s="7">
        <v>1</v>
      </c>
      <c r="B35" s="6" t="s">
        <v>29</v>
      </c>
      <c r="C35" s="6" t="s">
        <v>23</v>
      </c>
      <c r="D35" s="6" t="s">
        <v>24</v>
      </c>
    </row>
    <row r="36" spans="1:4" x14ac:dyDescent="0.25">
      <c r="A36" s="27"/>
      <c r="B36" s="11"/>
      <c r="C36" s="11"/>
      <c r="D36" s="11"/>
    </row>
    <row r="37" spans="1:4" x14ac:dyDescent="0.25">
      <c r="A37" s="4" t="s">
        <v>43</v>
      </c>
      <c r="B37" s="18"/>
      <c r="C37" s="18"/>
      <c r="D37" s="18"/>
    </row>
    <row r="38" spans="1:4" ht="15" customHeight="1" x14ac:dyDescent="0.25">
      <c r="A38" s="7">
        <v>1</v>
      </c>
      <c r="B38" s="6" t="s">
        <v>30</v>
      </c>
      <c r="C38" s="120">
        <v>1935</v>
      </c>
      <c r="D38" s="121"/>
    </row>
    <row r="39" spans="1:4" x14ac:dyDescent="0.25">
      <c r="A39" s="7">
        <v>2</v>
      </c>
      <c r="B39" s="6" t="s">
        <v>32</v>
      </c>
      <c r="C39" s="120">
        <v>4</v>
      </c>
      <c r="D39" s="121"/>
    </row>
    <row r="40" spans="1:4" x14ac:dyDescent="0.25">
      <c r="A40" s="7">
        <v>3</v>
      </c>
      <c r="B40" s="6" t="s">
        <v>33</v>
      </c>
      <c r="C40" s="120">
        <v>6</v>
      </c>
      <c r="D40" s="121"/>
    </row>
    <row r="41" spans="1:4" ht="15" customHeight="1" x14ac:dyDescent="0.25">
      <c r="A41" s="7">
        <v>4</v>
      </c>
      <c r="B41" s="6" t="s">
        <v>31</v>
      </c>
      <c r="C41" s="120" t="s">
        <v>75</v>
      </c>
      <c r="D41" s="121"/>
    </row>
    <row r="42" spans="1:4" x14ac:dyDescent="0.25">
      <c r="A42" s="7">
        <v>5</v>
      </c>
      <c r="B42" s="6" t="s">
        <v>34</v>
      </c>
      <c r="C42" s="120" t="s">
        <v>75</v>
      </c>
      <c r="D42" s="121"/>
    </row>
    <row r="43" spans="1:4" x14ac:dyDescent="0.25">
      <c r="A43" s="7">
        <v>6</v>
      </c>
      <c r="B43" s="6" t="s">
        <v>35</v>
      </c>
      <c r="C43" s="136" t="s">
        <v>132</v>
      </c>
      <c r="D43" s="137"/>
    </row>
    <row r="44" spans="1:4" x14ac:dyDescent="0.25">
      <c r="A44" s="7">
        <v>7</v>
      </c>
      <c r="B44" s="6" t="s">
        <v>109</v>
      </c>
      <c r="C44" s="136" t="s">
        <v>151</v>
      </c>
      <c r="D44" s="138"/>
    </row>
    <row r="45" spans="1:4" x14ac:dyDescent="0.25">
      <c r="A45" s="7">
        <v>8</v>
      </c>
      <c r="B45" s="6" t="s">
        <v>36</v>
      </c>
      <c r="C45" s="120" t="s">
        <v>133</v>
      </c>
      <c r="D45" s="121"/>
    </row>
    <row r="46" spans="1:4" x14ac:dyDescent="0.25">
      <c r="A46" s="7">
        <v>9</v>
      </c>
      <c r="B46" s="6" t="s">
        <v>105</v>
      </c>
      <c r="C46" s="120" t="s">
        <v>134</v>
      </c>
      <c r="D46" s="125"/>
    </row>
    <row r="47" spans="1:4" x14ac:dyDescent="0.25">
      <c r="A47" s="7">
        <v>10</v>
      </c>
      <c r="B47" s="6" t="s">
        <v>67</v>
      </c>
      <c r="C47" s="135">
        <v>40878</v>
      </c>
      <c r="D47" s="121"/>
    </row>
    <row r="48" spans="1:4" x14ac:dyDescent="0.25">
      <c r="A48" s="4"/>
    </row>
    <row r="49" spans="1:4" x14ac:dyDescent="0.25">
      <c r="A49" s="4"/>
    </row>
    <row r="51" spans="1:4" x14ac:dyDescent="0.25">
      <c r="A51" s="43"/>
      <c r="B51" s="43"/>
      <c r="C51" s="44"/>
      <c r="D51" s="45"/>
    </row>
    <row r="52" spans="1:4" x14ac:dyDescent="0.25">
      <c r="A52" s="43"/>
      <c r="B52" s="43"/>
      <c r="C52" s="44"/>
      <c r="D52" s="45"/>
    </row>
    <row r="53" spans="1:4" x14ac:dyDescent="0.25">
      <c r="A53" s="43"/>
      <c r="B53" s="43"/>
      <c r="C53" s="44"/>
      <c r="D53" s="45"/>
    </row>
    <row r="54" spans="1:4" x14ac:dyDescent="0.25">
      <c r="A54" s="43"/>
      <c r="B54" s="43"/>
      <c r="C54" s="44"/>
      <c r="D54" s="45"/>
    </row>
    <row r="55" spans="1:4" x14ac:dyDescent="0.25">
      <c r="A55" s="43"/>
      <c r="B55" s="43"/>
      <c r="C55" s="46"/>
      <c r="D55" s="45"/>
    </row>
    <row r="56" spans="1:4" x14ac:dyDescent="0.25">
      <c r="A56" s="43"/>
      <c r="B56" s="43"/>
      <c r="C56" s="47"/>
      <c r="D56" s="45"/>
    </row>
  </sheetData>
  <mergeCells count="19">
    <mergeCell ref="C47:D47"/>
    <mergeCell ref="C41:D41"/>
    <mergeCell ref="C42:D42"/>
    <mergeCell ref="C43:D43"/>
    <mergeCell ref="C45:D45"/>
    <mergeCell ref="C46:D46"/>
    <mergeCell ref="C44:D44"/>
    <mergeCell ref="C40:D40"/>
    <mergeCell ref="C38:D38"/>
    <mergeCell ref="C39:D39"/>
    <mergeCell ref="C9:D9"/>
    <mergeCell ref="C10:D10"/>
    <mergeCell ref="C11:D11"/>
    <mergeCell ref="A26:D26"/>
    <mergeCell ref="A12:A18"/>
    <mergeCell ref="B12:B18"/>
    <mergeCell ref="C19:D19"/>
    <mergeCell ref="C20:D20"/>
    <mergeCell ref="C21:D21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2"/>
  <sheetViews>
    <sheetView topLeftCell="A47" zoomScale="130" zoomScaleNormal="130" workbookViewId="0">
      <selection sqref="A1:H82"/>
    </sheetView>
  </sheetViews>
  <sheetFormatPr defaultRowHeight="15" x14ac:dyDescent="0.25"/>
  <cols>
    <col min="1" max="1" width="15.85546875" customWidth="1"/>
    <col min="2" max="2" width="13.42578125" style="28" customWidth="1"/>
    <col min="3" max="3" width="8.5703125" style="116" customWidth="1"/>
    <col min="4" max="4" width="8.28515625" customWidth="1"/>
    <col min="5" max="5" width="9" customWidth="1"/>
    <col min="6" max="6" width="9.7109375" customWidth="1"/>
    <col min="7" max="7" width="9.5703125" customWidth="1"/>
    <col min="8" max="8" width="10.7109375" customWidth="1"/>
  </cols>
  <sheetData>
    <row r="1" spans="1:26" x14ac:dyDescent="0.25">
      <c r="A1" s="4" t="s">
        <v>110</v>
      </c>
      <c r="B1"/>
      <c r="C1" s="49"/>
      <c r="D1" s="32"/>
      <c r="G1" s="32"/>
      <c r="H1" s="18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</row>
    <row r="2" spans="1:26" ht="16.5" customHeight="1" x14ac:dyDescent="0.25">
      <c r="A2" s="4" t="s">
        <v>135</v>
      </c>
      <c r="B2"/>
      <c r="C2" s="49"/>
      <c r="D2" s="32"/>
      <c r="G2" s="32"/>
      <c r="H2" s="18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</row>
    <row r="3" spans="1:26" s="55" customFormat="1" ht="24.75" customHeight="1" x14ac:dyDescent="0.25">
      <c r="A3" s="139" t="s">
        <v>136</v>
      </c>
      <c r="B3" s="139"/>
      <c r="C3" s="75"/>
      <c r="D3" s="75">
        <v>-24.1</v>
      </c>
      <c r="E3" s="74"/>
      <c r="F3" s="74"/>
      <c r="G3" s="74"/>
      <c r="H3" s="76"/>
      <c r="I3" s="53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</row>
    <row r="4" spans="1:26" s="55" customFormat="1" ht="13.5" customHeight="1" x14ac:dyDescent="0.25">
      <c r="A4" s="139" t="s">
        <v>111</v>
      </c>
      <c r="B4" s="148"/>
      <c r="C4" s="75"/>
      <c r="D4" s="75">
        <v>409.27</v>
      </c>
      <c r="E4" s="74"/>
      <c r="F4" s="74"/>
      <c r="G4" s="74"/>
      <c r="H4" s="76"/>
      <c r="I4" s="53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</row>
    <row r="5" spans="1:26" s="55" customFormat="1" ht="14.25" customHeight="1" x14ac:dyDescent="0.25">
      <c r="A5" s="139" t="s">
        <v>112</v>
      </c>
      <c r="B5" s="148"/>
      <c r="C5" s="75"/>
      <c r="D5" s="75">
        <v>-433.37</v>
      </c>
      <c r="E5" s="74"/>
      <c r="F5" s="74"/>
      <c r="G5" s="74"/>
      <c r="H5" s="76"/>
      <c r="I5" s="53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</row>
    <row r="6" spans="1:26" ht="13.5" customHeight="1" x14ac:dyDescent="0.25">
      <c r="A6" s="140" t="s">
        <v>137</v>
      </c>
      <c r="B6" s="141"/>
      <c r="C6" s="141"/>
      <c r="D6" s="141"/>
      <c r="E6" s="141"/>
      <c r="F6" s="141"/>
      <c r="G6" s="141"/>
      <c r="H6" s="142"/>
      <c r="I6" s="51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</row>
    <row r="7" spans="1:26" ht="56.25" customHeight="1" x14ac:dyDescent="0.25">
      <c r="A7" s="144" t="s">
        <v>55</v>
      </c>
      <c r="B7" s="151"/>
      <c r="C7" s="112" t="s">
        <v>56</v>
      </c>
      <c r="D7" s="77" t="s">
        <v>57</v>
      </c>
      <c r="E7" s="77" t="s">
        <v>58</v>
      </c>
      <c r="F7" s="77" t="s">
        <v>59</v>
      </c>
      <c r="G7" s="78" t="s">
        <v>60</v>
      </c>
      <c r="H7" s="77" t="s">
        <v>61</v>
      </c>
    </row>
    <row r="8" spans="1:26" ht="17.25" customHeight="1" x14ac:dyDescent="0.25">
      <c r="A8" s="144" t="s">
        <v>62</v>
      </c>
      <c r="B8" s="145"/>
      <c r="C8" s="74">
        <f>C12+C15+C18+C21</f>
        <v>15.19</v>
      </c>
      <c r="D8" s="79">
        <v>-416.63</v>
      </c>
      <c r="E8" s="79">
        <f>E12+E15+E18+E21</f>
        <v>524.77</v>
      </c>
      <c r="F8" s="79">
        <f t="shared" ref="F8:G8" si="0">F12+F15+F18+F21</f>
        <v>411.06999999999994</v>
      </c>
      <c r="G8" s="79">
        <f t="shared" si="0"/>
        <v>411.06999999999994</v>
      </c>
      <c r="H8" s="80">
        <f>F8-E8+D8</f>
        <v>-530.33000000000004</v>
      </c>
      <c r="J8" s="48"/>
    </row>
    <row r="9" spans="1:26" x14ac:dyDescent="0.25">
      <c r="A9" s="81" t="s">
        <v>63</v>
      </c>
      <c r="B9" s="82"/>
      <c r="C9" s="73">
        <f>C8-C10</f>
        <v>13.670999999999999</v>
      </c>
      <c r="D9" s="83">
        <f>D8-D10</f>
        <v>-374.96699999999998</v>
      </c>
      <c r="E9" s="83">
        <f>E8-E10</f>
        <v>472.29300000000001</v>
      </c>
      <c r="F9" s="83">
        <f>F8-F10</f>
        <v>369.96299999999997</v>
      </c>
      <c r="G9" s="83">
        <f>G8-G10</f>
        <v>369.96299999999997</v>
      </c>
      <c r="H9" s="80">
        <f t="shared" ref="H9:H10" si="1">F9-E9+D9</f>
        <v>-477.29700000000003</v>
      </c>
      <c r="J9" s="48"/>
    </row>
    <row r="10" spans="1:26" x14ac:dyDescent="0.25">
      <c r="A10" s="152" t="s">
        <v>64</v>
      </c>
      <c r="B10" s="153"/>
      <c r="C10" s="73">
        <f>C8*10%</f>
        <v>1.5190000000000001</v>
      </c>
      <c r="D10" s="83">
        <f>D8*10%</f>
        <v>-41.663000000000004</v>
      </c>
      <c r="E10" s="83">
        <f>E8*10%</f>
        <v>52.477000000000004</v>
      </c>
      <c r="F10" s="83">
        <f>F8*10%</f>
        <v>41.106999999999999</v>
      </c>
      <c r="G10" s="83">
        <f>G8*10%</f>
        <v>41.106999999999999</v>
      </c>
      <c r="H10" s="80">
        <f t="shared" si="1"/>
        <v>-53.033000000000008</v>
      </c>
      <c r="J10" s="48"/>
    </row>
    <row r="11" spans="1:26" ht="12.75" customHeight="1" x14ac:dyDescent="0.25">
      <c r="A11" s="171" t="s">
        <v>65</v>
      </c>
      <c r="B11" s="172"/>
      <c r="C11" s="172"/>
      <c r="D11" s="172"/>
      <c r="E11" s="172"/>
      <c r="F11" s="172"/>
      <c r="G11" s="172"/>
      <c r="H11" s="145"/>
    </row>
    <row r="12" spans="1:26" x14ac:dyDescent="0.25">
      <c r="A12" s="173" t="s">
        <v>46</v>
      </c>
      <c r="B12" s="174"/>
      <c r="C12" s="74">
        <v>4.84</v>
      </c>
      <c r="D12" s="84">
        <v>-135.94</v>
      </c>
      <c r="E12" s="84">
        <v>167.21</v>
      </c>
      <c r="F12" s="84">
        <v>131.1</v>
      </c>
      <c r="G12" s="84">
        <f>F12</f>
        <v>131.1</v>
      </c>
      <c r="H12" s="83">
        <f>F12-E12+D12</f>
        <v>-172.05</v>
      </c>
    </row>
    <row r="13" spans="1:26" x14ac:dyDescent="0.25">
      <c r="A13" s="81" t="s">
        <v>63</v>
      </c>
      <c r="B13" s="82"/>
      <c r="C13" s="73">
        <f>C12-C14</f>
        <v>4.3559999999999999</v>
      </c>
      <c r="D13" s="83">
        <f>D12-D14</f>
        <v>-122.346</v>
      </c>
      <c r="E13" s="83">
        <f>E12-E14</f>
        <v>150.489</v>
      </c>
      <c r="F13" s="83">
        <f>F12-F14</f>
        <v>117.99</v>
      </c>
      <c r="G13" s="83">
        <f>G12-G14</f>
        <v>117.99</v>
      </c>
      <c r="H13" s="83">
        <f t="shared" ref="H13:H23" si="2">F13-E13+D13</f>
        <v>-154.84500000000003</v>
      </c>
    </row>
    <row r="14" spans="1:26" x14ac:dyDescent="0.25">
      <c r="A14" s="152" t="s">
        <v>64</v>
      </c>
      <c r="B14" s="153"/>
      <c r="C14" s="73">
        <f>C12*10%</f>
        <v>0.48399999999999999</v>
      </c>
      <c r="D14" s="83">
        <f>D12*10%</f>
        <v>-13.594000000000001</v>
      </c>
      <c r="E14" s="83">
        <f>E12*10%</f>
        <v>16.721</v>
      </c>
      <c r="F14" s="83">
        <f>F12*10%</f>
        <v>13.11</v>
      </c>
      <c r="G14" s="83">
        <f>G12*10%</f>
        <v>13.11</v>
      </c>
      <c r="H14" s="83">
        <f t="shared" si="2"/>
        <v>-17.205000000000002</v>
      </c>
    </row>
    <row r="15" spans="1:26" ht="23.25" customHeight="1" x14ac:dyDescent="0.25">
      <c r="A15" s="173" t="s">
        <v>39</v>
      </c>
      <c r="B15" s="174"/>
      <c r="C15" s="74">
        <v>3.51</v>
      </c>
      <c r="D15" s="84">
        <v>-98.5</v>
      </c>
      <c r="E15" s="84">
        <v>121.25</v>
      </c>
      <c r="F15" s="84">
        <v>96.16</v>
      </c>
      <c r="G15" s="84">
        <f>F15</f>
        <v>96.16</v>
      </c>
      <c r="H15" s="83">
        <f t="shared" si="2"/>
        <v>-123.59</v>
      </c>
    </row>
    <row r="16" spans="1:26" x14ac:dyDescent="0.25">
      <c r="A16" s="81" t="s">
        <v>63</v>
      </c>
      <c r="B16" s="82"/>
      <c r="C16" s="73">
        <f>C15-C17</f>
        <v>3.1589999999999998</v>
      </c>
      <c r="D16" s="83">
        <f>D15-D17</f>
        <v>-88.65</v>
      </c>
      <c r="E16" s="83">
        <f>E15-E17</f>
        <v>109.125</v>
      </c>
      <c r="F16" s="83">
        <f>F15-F17</f>
        <v>86.543999999999997</v>
      </c>
      <c r="G16" s="83">
        <f>G15-G17</f>
        <v>86.543999999999997</v>
      </c>
      <c r="H16" s="83">
        <f t="shared" si="2"/>
        <v>-111.23100000000001</v>
      </c>
    </row>
    <row r="17" spans="1:10" ht="15" customHeight="1" x14ac:dyDescent="0.25">
      <c r="A17" s="152" t="s">
        <v>64</v>
      </c>
      <c r="B17" s="153"/>
      <c r="C17" s="73">
        <f>C15*10%</f>
        <v>0.35099999999999998</v>
      </c>
      <c r="D17" s="83">
        <f>D15*10%</f>
        <v>-9.8500000000000014</v>
      </c>
      <c r="E17" s="83">
        <f>E15*10%</f>
        <v>12.125</v>
      </c>
      <c r="F17" s="83">
        <f>F15*10%</f>
        <v>9.6159999999999997</v>
      </c>
      <c r="G17" s="83">
        <f>G15*10%</f>
        <v>9.6159999999999997</v>
      </c>
      <c r="H17" s="83">
        <f t="shared" si="2"/>
        <v>-12.359000000000002</v>
      </c>
    </row>
    <row r="18" spans="1:10" ht="12" customHeight="1" x14ac:dyDescent="0.25">
      <c r="A18" s="173" t="s">
        <v>47</v>
      </c>
      <c r="B18" s="174"/>
      <c r="C18" s="112">
        <v>2.41</v>
      </c>
      <c r="D18" s="84">
        <v>-67.67</v>
      </c>
      <c r="E18" s="84">
        <v>83.26</v>
      </c>
      <c r="F18" s="84">
        <v>65.28</v>
      </c>
      <c r="G18" s="84">
        <f>F18</f>
        <v>65.28</v>
      </c>
      <c r="H18" s="83">
        <f t="shared" si="2"/>
        <v>-85.65</v>
      </c>
    </row>
    <row r="19" spans="1:10" ht="13.5" customHeight="1" x14ac:dyDescent="0.25">
      <c r="A19" s="81" t="s">
        <v>63</v>
      </c>
      <c r="B19" s="82"/>
      <c r="C19" s="73">
        <f>C18-C20</f>
        <v>2.169</v>
      </c>
      <c r="D19" s="83">
        <f>D18-D20</f>
        <v>-60.902999999999999</v>
      </c>
      <c r="E19" s="83">
        <f>E18-E20</f>
        <v>74.933999999999997</v>
      </c>
      <c r="F19" s="83">
        <f>F18-F20</f>
        <v>58.752000000000002</v>
      </c>
      <c r="G19" s="83">
        <f>G18-G20</f>
        <v>58.752000000000002</v>
      </c>
      <c r="H19" s="83">
        <f t="shared" si="2"/>
        <v>-77.084999999999994</v>
      </c>
    </row>
    <row r="20" spans="1:10" ht="12.75" customHeight="1" x14ac:dyDescent="0.25">
      <c r="A20" s="152" t="s">
        <v>64</v>
      </c>
      <c r="B20" s="153"/>
      <c r="C20" s="73">
        <f>C18*10%</f>
        <v>0.24100000000000002</v>
      </c>
      <c r="D20" s="83">
        <f>D18*10%</f>
        <v>-6.7670000000000003</v>
      </c>
      <c r="E20" s="83">
        <f>E18*10%</f>
        <v>8.3260000000000005</v>
      </c>
      <c r="F20" s="83">
        <f>F18*10%</f>
        <v>6.5280000000000005</v>
      </c>
      <c r="G20" s="83">
        <f>G18*10%</f>
        <v>6.5280000000000005</v>
      </c>
      <c r="H20" s="83">
        <f t="shared" si="2"/>
        <v>-8.5650000000000013</v>
      </c>
    </row>
    <row r="21" spans="1:10" ht="14.25" customHeight="1" x14ac:dyDescent="0.25">
      <c r="A21" s="85" t="s">
        <v>83</v>
      </c>
      <c r="B21" s="86"/>
      <c r="C21" s="74">
        <v>4.43</v>
      </c>
      <c r="D21" s="83">
        <v>-114.52</v>
      </c>
      <c r="E21" s="83">
        <v>153.05000000000001</v>
      </c>
      <c r="F21" s="83">
        <v>118.53</v>
      </c>
      <c r="G21" s="83">
        <f>F21</f>
        <v>118.53</v>
      </c>
      <c r="H21" s="83">
        <f t="shared" si="2"/>
        <v>-149.04000000000002</v>
      </c>
    </row>
    <row r="22" spans="1:10" ht="14.25" customHeight="1" x14ac:dyDescent="0.25">
      <c r="A22" s="81" t="s">
        <v>63</v>
      </c>
      <c r="B22" s="82"/>
      <c r="C22" s="73">
        <f>C21-C23</f>
        <v>3.9869999999999997</v>
      </c>
      <c r="D22" s="83">
        <f>D21-D23</f>
        <v>-103.068</v>
      </c>
      <c r="E22" s="83">
        <f>E21-E23</f>
        <v>137.745</v>
      </c>
      <c r="F22" s="83">
        <f>F21-F23</f>
        <v>106.67699999999999</v>
      </c>
      <c r="G22" s="83">
        <f>G21-G23</f>
        <v>106.67699999999999</v>
      </c>
      <c r="H22" s="83">
        <f t="shared" si="2"/>
        <v>-134.13600000000002</v>
      </c>
    </row>
    <row r="23" spans="1:10" x14ac:dyDescent="0.25">
      <c r="A23" s="152" t="s">
        <v>64</v>
      </c>
      <c r="B23" s="153"/>
      <c r="C23" s="73">
        <f>C21*10%</f>
        <v>0.443</v>
      </c>
      <c r="D23" s="83">
        <f>D21*10%</f>
        <v>-11.452</v>
      </c>
      <c r="E23" s="83">
        <f>E21*10%</f>
        <v>15.305000000000001</v>
      </c>
      <c r="F23" s="83">
        <f>F21*10%</f>
        <v>11.853000000000002</v>
      </c>
      <c r="G23" s="83">
        <f>G21*10%</f>
        <v>11.853000000000002</v>
      </c>
      <c r="H23" s="83">
        <f t="shared" si="2"/>
        <v>-14.904</v>
      </c>
    </row>
    <row r="24" spans="1:10" s="55" customFormat="1" ht="6.75" customHeight="1" x14ac:dyDescent="0.25">
      <c r="A24" s="87"/>
      <c r="B24" s="88"/>
      <c r="C24" s="73"/>
      <c r="D24" s="73"/>
      <c r="E24" s="73"/>
      <c r="F24" s="73"/>
      <c r="G24" s="87"/>
      <c r="H24" s="73"/>
    </row>
    <row r="25" spans="1:10" ht="17.25" customHeight="1" x14ac:dyDescent="0.25">
      <c r="A25" s="144" t="s">
        <v>40</v>
      </c>
      <c r="B25" s="145"/>
      <c r="C25" s="74">
        <v>4.57</v>
      </c>
      <c r="D25" s="80">
        <v>147.6</v>
      </c>
      <c r="E25" s="80">
        <v>157.87</v>
      </c>
      <c r="F25" s="80">
        <v>123.76</v>
      </c>
      <c r="G25" s="89">
        <f>G26+G27</f>
        <v>108.02600000000001</v>
      </c>
      <c r="H25" s="80">
        <f t="shared" ref="H25:H29" si="3">F25-E25-G25+D25+F25</f>
        <v>129.22399999999999</v>
      </c>
    </row>
    <row r="26" spans="1:10" ht="12" customHeight="1" x14ac:dyDescent="0.25">
      <c r="A26" s="81" t="s">
        <v>66</v>
      </c>
      <c r="B26" s="82"/>
      <c r="C26" s="73">
        <f>C25-C27</f>
        <v>4.1130000000000004</v>
      </c>
      <c r="D26" s="83">
        <v>157.56</v>
      </c>
      <c r="E26" s="83">
        <f>E25-E27</f>
        <v>142.083</v>
      </c>
      <c r="F26" s="83">
        <f>F25-F27</f>
        <v>111.384</v>
      </c>
      <c r="G26" s="90">
        <f>G57</f>
        <v>95.65</v>
      </c>
      <c r="H26" s="83">
        <f t="shared" si="3"/>
        <v>142.595</v>
      </c>
      <c r="J26" s="48"/>
    </row>
    <row r="27" spans="1:10" ht="12.75" customHeight="1" x14ac:dyDescent="0.25">
      <c r="A27" s="152" t="s">
        <v>64</v>
      </c>
      <c r="B27" s="153"/>
      <c r="C27" s="73">
        <f>C25*10%</f>
        <v>0.45700000000000007</v>
      </c>
      <c r="D27" s="83">
        <v>-9.9600000000000009</v>
      </c>
      <c r="E27" s="83">
        <f>E25*10%</f>
        <v>15.787000000000001</v>
      </c>
      <c r="F27" s="83">
        <f>F25*10%</f>
        <v>12.376000000000001</v>
      </c>
      <c r="G27" s="83">
        <f>F27</f>
        <v>12.376000000000001</v>
      </c>
      <c r="H27" s="83">
        <f t="shared" si="3"/>
        <v>-13.370999999999999</v>
      </c>
    </row>
    <row r="28" spans="1:10" ht="12.75" customHeight="1" x14ac:dyDescent="0.25">
      <c r="A28" s="91"/>
      <c r="B28" s="92"/>
      <c r="C28" s="73"/>
      <c r="D28" s="83"/>
      <c r="E28" s="83"/>
      <c r="F28" s="83"/>
      <c r="G28" s="83"/>
      <c r="H28" s="83"/>
    </row>
    <row r="29" spans="1:10" s="4" customFormat="1" ht="12.75" customHeight="1" x14ac:dyDescent="0.25">
      <c r="A29" s="181" t="s">
        <v>118</v>
      </c>
      <c r="B29" s="182"/>
      <c r="C29" s="74"/>
      <c r="D29" s="74">
        <v>-6.78</v>
      </c>
      <c r="E29" s="74">
        <f>E31+E32+E33+E34</f>
        <v>13.56</v>
      </c>
      <c r="F29" s="74">
        <f t="shared" ref="F29" si="4">F31+F32+F33+F34</f>
        <v>10.48</v>
      </c>
      <c r="G29" s="74">
        <f>G31+G32+G33+G34</f>
        <v>10.48</v>
      </c>
      <c r="H29" s="80">
        <f t="shared" si="3"/>
        <v>-9.86</v>
      </c>
    </row>
    <row r="30" spans="1:10" ht="12.75" customHeight="1" x14ac:dyDescent="0.25">
      <c r="A30" s="93" t="s">
        <v>119</v>
      </c>
      <c r="B30" s="88"/>
      <c r="C30" s="73"/>
      <c r="D30" s="73"/>
      <c r="E30" s="73"/>
      <c r="F30" s="73"/>
      <c r="G30" s="87"/>
      <c r="H30" s="74"/>
    </row>
    <row r="31" spans="1:10" ht="12.75" customHeight="1" x14ac:dyDescent="0.25">
      <c r="A31" s="164" t="s">
        <v>120</v>
      </c>
      <c r="B31" s="165"/>
      <c r="C31" s="73"/>
      <c r="D31" s="73">
        <v>-1.25</v>
      </c>
      <c r="E31" s="73">
        <v>3.56</v>
      </c>
      <c r="F31" s="73">
        <v>2.75</v>
      </c>
      <c r="G31" s="73">
        <f>F31</f>
        <v>2.75</v>
      </c>
      <c r="H31" s="83">
        <f t="shared" ref="H31:H34" si="5">F31-E31-G31+D31+F31</f>
        <v>-2.0600000000000005</v>
      </c>
    </row>
    <row r="32" spans="1:10" ht="12.75" customHeight="1" x14ac:dyDescent="0.25">
      <c r="A32" s="164" t="s">
        <v>121</v>
      </c>
      <c r="B32" s="165"/>
      <c r="C32" s="73"/>
      <c r="D32" s="73">
        <v>0</v>
      </c>
      <c r="E32" s="73">
        <v>0</v>
      </c>
      <c r="F32" s="73">
        <v>0</v>
      </c>
      <c r="G32" s="73">
        <f t="shared" ref="G32:G34" si="6">F32</f>
        <v>0</v>
      </c>
      <c r="H32" s="83">
        <f t="shared" si="5"/>
        <v>0</v>
      </c>
    </row>
    <row r="33" spans="1:26" ht="12.75" customHeight="1" x14ac:dyDescent="0.25">
      <c r="A33" s="164" t="s">
        <v>122</v>
      </c>
      <c r="B33" s="165"/>
      <c r="C33" s="73"/>
      <c r="D33" s="73">
        <v>-5.04</v>
      </c>
      <c r="E33" s="73">
        <v>8.19</v>
      </c>
      <c r="F33" s="73">
        <v>6.35</v>
      </c>
      <c r="G33" s="73">
        <f t="shared" si="6"/>
        <v>6.35</v>
      </c>
      <c r="H33" s="83">
        <f t="shared" si="5"/>
        <v>-6.8800000000000008</v>
      </c>
    </row>
    <row r="34" spans="1:26" ht="12.75" customHeight="1" x14ac:dyDescent="0.25">
      <c r="A34" s="164" t="s">
        <v>123</v>
      </c>
      <c r="B34" s="165"/>
      <c r="C34" s="73"/>
      <c r="D34" s="73">
        <v>-0.49</v>
      </c>
      <c r="E34" s="73">
        <v>1.81</v>
      </c>
      <c r="F34" s="73">
        <v>1.38</v>
      </c>
      <c r="G34" s="73">
        <f t="shared" si="6"/>
        <v>1.38</v>
      </c>
      <c r="H34" s="83">
        <f t="shared" si="5"/>
        <v>-0.91999999999999993</v>
      </c>
    </row>
    <row r="35" spans="1:26" s="55" customFormat="1" x14ac:dyDescent="0.25">
      <c r="A35" s="94" t="s">
        <v>106</v>
      </c>
      <c r="B35" s="95"/>
      <c r="C35" s="74"/>
      <c r="D35" s="74"/>
      <c r="E35" s="74">
        <f>E8+E25+E29</f>
        <v>696.19999999999993</v>
      </c>
      <c r="F35" s="74">
        <f t="shared" ref="F35:G35" si="7">F8+F25+F29</f>
        <v>545.30999999999995</v>
      </c>
      <c r="G35" s="74">
        <f t="shared" si="7"/>
        <v>529.57600000000002</v>
      </c>
      <c r="H35" s="74"/>
      <c r="I35" s="56"/>
      <c r="J35" s="56"/>
    </row>
    <row r="36" spans="1:26" s="55" customFormat="1" x14ac:dyDescent="0.25">
      <c r="A36" s="94" t="s">
        <v>107</v>
      </c>
      <c r="B36" s="95"/>
      <c r="C36" s="74"/>
      <c r="D36" s="74"/>
      <c r="E36" s="74"/>
      <c r="F36" s="74"/>
      <c r="G36" s="94"/>
      <c r="H36" s="74"/>
      <c r="I36" s="56"/>
      <c r="J36" s="56"/>
    </row>
    <row r="37" spans="1:26" ht="25.5" customHeight="1" x14ac:dyDescent="0.25">
      <c r="A37" s="149" t="s">
        <v>125</v>
      </c>
      <c r="B37" s="150"/>
      <c r="C37" s="113"/>
      <c r="D37" s="96">
        <v>230.77</v>
      </c>
      <c r="E37" s="96">
        <v>83.62</v>
      </c>
      <c r="F37" s="96">
        <v>83.62</v>
      </c>
      <c r="G37" s="97">
        <f>G38+G39</f>
        <v>14.215400000000002</v>
      </c>
      <c r="H37" s="80">
        <f>F37-E37-G37+D37+F37</f>
        <v>300.1746</v>
      </c>
      <c r="J37" s="111"/>
    </row>
    <row r="38" spans="1:26" ht="17.25" customHeight="1" x14ac:dyDescent="0.25">
      <c r="A38" s="81" t="s">
        <v>66</v>
      </c>
      <c r="B38" s="82"/>
      <c r="C38" s="113"/>
      <c r="D38" s="96">
        <v>231.18</v>
      </c>
      <c r="E38" s="96">
        <f>E37-E39</f>
        <v>69.404600000000002</v>
      </c>
      <c r="F38" s="96">
        <f>F37-F39</f>
        <v>69.404600000000002</v>
      </c>
      <c r="G38" s="97">
        <v>0</v>
      </c>
      <c r="H38" s="80">
        <f t="shared" ref="H38:H42" si="8">F38-E38-G38+D38+F38</f>
        <v>300.58460000000002</v>
      </c>
      <c r="J38" s="111"/>
    </row>
    <row r="39" spans="1:26" ht="15" customHeight="1" x14ac:dyDescent="0.25">
      <c r="A39" s="180" t="s">
        <v>48</v>
      </c>
      <c r="B39" s="150"/>
      <c r="C39" s="73"/>
      <c r="D39" s="83">
        <v>-0.41</v>
      </c>
      <c r="E39" s="83">
        <f>E37*17%</f>
        <v>14.215400000000002</v>
      </c>
      <c r="F39" s="83">
        <f>F37*17%</f>
        <v>14.215400000000002</v>
      </c>
      <c r="G39" s="98">
        <f>F39</f>
        <v>14.215400000000002</v>
      </c>
      <c r="H39" s="80">
        <f t="shared" si="8"/>
        <v>-0.41000000000000014</v>
      </c>
    </row>
    <row r="40" spans="1:26" ht="24.75" customHeight="1" x14ac:dyDescent="0.25">
      <c r="A40" s="149" t="s">
        <v>126</v>
      </c>
      <c r="B40" s="150"/>
      <c r="C40" s="114" t="s">
        <v>149</v>
      </c>
      <c r="D40" s="80">
        <v>15.1</v>
      </c>
      <c r="E40" s="80">
        <v>4.8</v>
      </c>
      <c r="F40" s="74">
        <v>4.8</v>
      </c>
      <c r="G40" s="89">
        <f>G42</f>
        <v>0.81600000000000006</v>
      </c>
      <c r="H40" s="80">
        <f t="shared" si="8"/>
        <v>19.084</v>
      </c>
      <c r="K40" t="s">
        <v>114</v>
      </c>
    </row>
    <row r="41" spans="1:26" ht="14.25" customHeight="1" x14ac:dyDescent="0.25">
      <c r="A41" s="81" t="s">
        <v>66</v>
      </c>
      <c r="B41" s="82"/>
      <c r="C41" s="115"/>
      <c r="D41" s="99">
        <v>15.1</v>
      </c>
      <c r="E41" s="100">
        <f>E40-E42</f>
        <v>3.984</v>
      </c>
      <c r="F41" s="100">
        <f>F40-F42</f>
        <v>3.984</v>
      </c>
      <c r="G41" s="101">
        <v>0</v>
      </c>
      <c r="H41" s="83">
        <f>F41-E41-G41+D41+F41</f>
        <v>19.084</v>
      </c>
      <c r="J41" s="48"/>
    </row>
    <row r="42" spans="1:26" s="52" customFormat="1" ht="15.75" customHeight="1" x14ac:dyDescent="0.25">
      <c r="A42" s="102" t="s">
        <v>115</v>
      </c>
      <c r="B42" s="103"/>
      <c r="C42" s="100"/>
      <c r="D42" s="99">
        <v>0</v>
      </c>
      <c r="E42" s="99">
        <f>E40*17%</f>
        <v>0.81600000000000006</v>
      </c>
      <c r="F42" s="100">
        <f>F40*17%</f>
        <v>0.81600000000000006</v>
      </c>
      <c r="G42" s="101">
        <f>F42</f>
        <v>0.81600000000000006</v>
      </c>
      <c r="H42" s="80">
        <f t="shared" si="8"/>
        <v>0</v>
      </c>
      <c r="J42" s="62"/>
    </row>
    <row r="43" spans="1:26" s="52" customFormat="1" ht="15.75" customHeight="1" x14ac:dyDescent="0.25">
      <c r="A43" s="175" t="s">
        <v>127</v>
      </c>
      <c r="B43" s="176"/>
      <c r="C43" s="100"/>
      <c r="D43" s="104">
        <v>5.84</v>
      </c>
      <c r="E43" s="104">
        <v>11.44</v>
      </c>
      <c r="F43" s="104">
        <v>11.44</v>
      </c>
      <c r="G43" s="105">
        <f>G44</f>
        <v>5.3767999999999994</v>
      </c>
      <c r="H43" s="74">
        <f>F43-E43-G43+D43+F43</f>
        <v>11.9032</v>
      </c>
      <c r="J43" s="62"/>
    </row>
    <row r="44" spans="1:26" s="52" customFormat="1" ht="15.75" customHeight="1" x14ac:dyDescent="0.25">
      <c r="A44" s="106" t="s">
        <v>128</v>
      </c>
      <c r="B44" s="107"/>
      <c r="C44" s="100"/>
      <c r="D44" s="100">
        <v>0</v>
      </c>
      <c r="E44" s="100">
        <f>E43*47%</f>
        <v>5.3767999999999994</v>
      </c>
      <c r="F44" s="100">
        <f>F43*47%</f>
        <v>5.3767999999999994</v>
      </c>
      <c r="G44" s="108">
        <f>F44</f>
        <v>5.3767999999999994</v>
      </c>
      <c r="H44" s="74">
        <f>F44-E44-G44+D44+F44</f>
        <v>0</v>
      </c>
      <c r="J44" s="62"/>
    </row>
    <row r="45" spans="1:26" s="55" customFormat="1" x14ac:dyDescent="0.25">
      <c r="A45" s="146" t="s">
        <v>108</v>
      </c>
      <c r="B45" s="147"/>
      <c r="C45" s="74"/>
      <c r="D45" s="74"/>
      <c r="E45" s="74">
        <f>E37+E40+E43</f>
        <v>99.86</v>
      </c>
      <c r="F45" s="74">
        <f>F37+F40+F43</f>
        <v>99.86</v>
      </c>
      <c r="G45" s="74">
        <f>G37+G40+G43</f>
        <v>20.408200000000001</v>
      </c>
      <c r="H45" s="74"/>
      <c r="J45" s="63"/>
    </row>
    <row r="46" spans="1:26" s="55" customFormat="1" x14ac:dyDescent="0.25">
      <c r="A46" s="109" t="s">
        <v>113</v>
      </c>
      <c r="B46" s="110"/>
      <c r="C46" s="74"/>
      <c r="D46" s="74"/>
      <c r="E46" s="74">
        <f t="shared" ref="E46:G46" si="9">E35+E45</f>
        <v>796.06</v>
      </c>
      <c r="F46" s="74">
        <f t="shared" si="9"/>
        <v>645.16999999999996</v>
      </c>
      <c r="G46" s="74">
        <f t="shared" si="9"/>
        <v>549.98419999999999</v>
      </c>
      <c r="H46" s="74"/>
      <c r="I46" s="65"/>
    </row>
    <row r="47" spans="1:26" ht="25.5" customHeight="1" x14ac:dyDescent="0.25">
      <c r="A47" s="139" t="s">
        <v>148</v>
      </c>
      <c r="B47" s="143"/>
      <c r="C47" s="75"/>
      <c r="D47" s="74">
        <f>D3</f>
        <v>-24.1</v>
      </c>
      <c r="E47" s="74"/>
      <c r="F47" s="74"/>
      <c r="G47" s="74"/>
      <c r="H47" s="74">
        <f>F46-E46+D47+F46-G46</f>
        <v>-79.804200000000037</v>
      </c>
      <c r="I47" s="59"/>
      <c r="J47" s="59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</row>
    <row r="48" spans="1:26" ht="25.5" customHeight="1" x14ac:dyDescent="0.25">
      <c r="A48" s="139" t="s">
        <v>138</v>
      </c>
      <c r="B48" s="148"/>
      <c r="C48" s="75"/>
      <c r="D48" s="75"/>
      <c r="E48" s="74"/>
      <c r="F48" s="74"/>
      <c r="G48" s="74"/>
      <c r="H48" s="74">
        <f>H49+H50</f>
        <v>-79.804199999999923</v>
      </c>
      <c r="I48" s="59"/>
      <c r="J48" s="59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</row>
    <row r="49" spans="1:26" s="55" customFormat="1" ht="15" customHeight="1" x14ac:dyDescent="0.25">
      <c r="A49" s="139" t="s">
        <v>111</v>
      </c>
      <c r="B49" s="148"/>
      <c r="C49" s="75"/>
      <c r="D49" s="75"/>
      <c r="E49" s="74"/>
      <c r="F49" s="74"/>
      <c r="G49" s="74"/>
      <c r="H49" s="74">
        <f>H26+H38+H40+H43</f>
        <v>474.16680000000008</v>
      </c>
      <c r="I49" s="57"/>
      <c r="J49" s="57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</row>
    <row r="50" spans="1:26" s="55" customFormat="1" ht="15" customHeight="1" x14ac:dyDescent="0.25">
      <c r="A50" s="139" t="s">
        <v>112</v>
      </c>
      <c r="B50" s="148"/>
      <c r="C50" s="75"/>
      <c r="D50" s="75"/>
      <c r="E50" s="74"/>
      <c r="F50" s="74"/>
      <c r="G50" s="74"/>
      <c r="H50" s="74">
        <f>H8+H27+H29+H39</f>
        <v>-553.971</v>
      </c>
      <c r="I50" s="57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</row>
    <row r="51" spans="1:26" ht="25.5" customHeight="1" x14ac:dyDescent="0.25">
      <c r="A51" s="169"/>
      <c r="B51" s="170"/>
      <c r="C51" s="170"/>
      <c r="D51" s="170"/>
      <c r="E51" s="170"/>
      <c r="F51" s="170"/>
      <c r="G51" s="170"/>
      <c r="H51" s="170"/>
    </row>
    <row r="52" spans="1:26" ht="25.5" customHeight="1" x14ac:dyDescent="0.25">
      <c r="A52" s="60"/>
      <c r="B52" s="61"/>
      <c r="C52" s="60"/>
      <c r="D52" s="61"/>
      <c r="E52" s="61"/>
      <c r="F52" s="61"/>
      <c r="G52" s="61"/>
      <c r="H52" s="61"/>
    </row>
    <row r="53" spans="1:26" ht="24" customHeight="1" x14ac:dyDescent="0.25">
      <c r="A53" s="20" t="s">
        <v>139</v>
      </c>
      <c r="D53" s="22"/>
      <c r="E53" s="22"/>
      <c r="F53" s="22"/>
      <c r="G53" s="22"/>
    </row>
    <row r="54" spans="1:26" ht="12" customHeight="1" x14ac:dyDescent="0.25">
      <c r="A54" s="162" t="s">
        <v>50</v>
      </c>
      <c r="B54" s="163"/>
      <c r="C54" s="163"/>
      <c r="D54" s="125"/>
      <c r="E54" s="29" t="s">
        <v>51</v>
      </c>
      <c r="F54" s="29" t="s">
        <v>52</v>
      </c>
      <c r="G54" s="29" t="s">
        <v>124</v>
      </c>
      <c r="H54" s="6" t="s">
        <v>117</v>
      </c>
    </row>
    <row r="55" spans="1:26" ht="18.600000000000001" customHeight="1" x14ac:dyDescent="0.25">
      <c r="A55" s="166" t="s">
        <v>140</v>
      </c>
      <c r="B55" s="167"/>
      <c r="C55" s="167"/>
      <c r="D55" s="168"/>
      <c r="E55" s="64">
        <v>43497</v>
      </c>
      <c r="F55" s="29">
        <v>1</v>
      </c>
      <c r="G55" s="72">
        <v>22.1</v>
      </c>
      <c r="H55" s="6" t="s">
        <v>141</v>
      </c>
    </row>
    <row r="56" spans="1:26" ht="18.600000000000001" customHeight="1" x14ac:dyDescent="0.25">
      <c r="A56" s="166" t="s">
        <v>142</v>
      </c>
      <c r="B56" s="167"/>
      <c r="C56" s="167"/>
      <c r="D56" s="168"/>
      <c r="E56" s="64">
        <v>43647</v>
      </c>
      <c r="F56" s="29" t="s">
        <v>143</v>
      </c>
      <c r="G56" s="72">
        <v>73.55</v>
      </c>
      <c r="H56" s="6" t="s">
        <v>103</v>
      </c>
    </row>
    <row r="57" spans="1:26" s="4" customFormat="1" ht="13.5" customHeight="1" x14ac:dyDescent="0.25">
      <c r="A57" s="159" t="s">
        <v>7</v>
      </c>
      <c r="B57" s="160"/>
      <c r="C57" s="160"/>
      <c r="D57" s="161"/>
      <c r="E57" s="34"/>
      <c r="F57" s="35"/>
      <c r="G57" s="36">
        <f>SUM(G55:G56)</f>
        <v>95.65</v>
      </c>
      <c r="H57" s="58"/>
    </row>
    <row r="58" spans="1:26" s="4" customFormat="1" ht="36" customHeight="1" x14ac:dyDescent="0.25">
      <c r="A58" s="66"/>
      <c r="B58" s="67"/>
      <c r="C58" s="117"/>
      <c r="D58" s="67"/>
      <c r="E58" s="68"/>
      <c r="F58" s="69"/>
      <c r="G58" s="70"/>
      <c r="H58" s="71"/>
    </row>
    <row r="59" spans="1:26" x14ac:dyDescent="0.25">
      <c r="A59" s="20" t="s">
        <v>41</v>
      </c>
      <c r="D59" s="22"/>
      <c r="E59" s="22"/>
      <c r="F59" s="22"/>
      <c r="G59" s="22"/>
    </row>
    <row r="60" spans="1:26" x14ac:dyDescent="0.25">
      <c r="A60" s="20" t="s">
        <v>42</v>
      </c>
      <c r="D60" s="22"/>
      <c r="E60" s="22"/>
      <c r="F60" s="22"/>
      <c r="G60" s="22"/>
    </row>
    <row r="61" spans="1:26" ht="23.25" customHeight="1" x14ac:dyDescent="0.25">
      <c r="A61" s="162" t="s">
        <v>54</v>
      </c>
      <c r="B61" s="163"/>
      <c r="C61" s="163"/>
      <c r="D61" s="163"/>
      <c r="E61" s="125"/>
      <c r="F61" s="31" t="s">
        <v>52</v>
      </c>
      <c r="G61" s="30" t="s">
        <v>53</v>
      </c>
    </row>
    <row r="62" spans="1:26" x14ac:dyDescent="0.25">
      <c r="A62" s="162" t="s">
        <v>75</v>
      </c>
      <c r="B62" s="163"/>
      <c r="C62" s="163"/>
      <c r="D62" s="163"/>
      <c r="E62" s="125"/>
      <c r="F62" s="29"/>
      <c r="G62" s="29">
        <v>0</v>
      </c>
    </row>
    <row r="63" spans="1:26" x14ac:dyDescent="0.25">
      <c r="A63" s="22"/>
      <c r="D63" s="22"/>
      <c r="E63" s="22"/>
      <c r="F63" s="22"/>
      <c r="G63" s="22"/>
    </row>
    <row r="64" spans="1:26" x14ac:dyDescent="0.25">
      <c r="A64" s="22"/>
      <c r="D64" s="22"/>
      <c r="E64" s="22"/>
      <c r="F64" s="22"/>
      <c r="G64" s="22"/>
    </row>
    <row r="65" spans="1:8" s="4" customFormat="1" x14ac:dyDescent="0.25">
      <c r="A65" s="20" t="s">
        <v>69</v>
      </c>
      <c r="B65" s="33"/>
      <c r="C65" s="118"/>
      <c r="D65" s="20"/>
      <c r="E65" s="20"/>
      <c r="F65" s="20"/>
      <c r="G65" s="20"/>
    </row>
    <row r="66" spans="1:8" x14ac:dyDescent="0.25">
      <c r="A66" s="158" t="s">
        <v>70</v>
      </c>
      <c r="B66" s="155"/>
      <c r="C66" s="154" t="s">
        <v>71</v>
      </c>
      <c r="D66" s="155"/>
      <c r="E66" s="29" t="s">
        <v>72</v>
      </c>
      <c r="F66" s="29" t="s">
        <v>73</v>
      </c>
      <c r="G66" s="29" t="s">
        <v>74</v>
      </c>
    </row>
    <row r="67" spans="1:8" x14ac:dyDescent="0.25">
      <c r="A67" s="158" t="s">
        <v>85</v>
      </c>
      <c r="B67" s="155"/>
      <c r="C67" s="156" t="s">
        <v>75</v>
      </c>
      <c r="D67" s="157"/>
      <c r="E67" s="29" t="s">
        <v>75</v>
      </c>
      <c r="F67" s="29" t="s">
        <v>75</v>
      </c>
      <c r="G67" s="29" t="s">
        <v>75</v>
      </c>
    </row>
    <row r="68" spans="1:8" x14ac:dyDescent="0.25">
      <c r="A68" s="22"/>
      <c r="D68" s="22"/>
      <c r="E68" s="22"/>
      <c r="F68" s="22"/>
      <c r="G68" s="22"/>
    </row>
    <row r="70" spans="1:8" x14ac:dyDescent="0.25">
      <c r="A70" s="20" t="s">
        <v>41</v>
      </c>
      <c r="E70" s="32"/>
      <c r="F70" s="49"/>
      <c r="G70" s="32"/>
    </row>
    <row r="71" spans="1:8" x14ac:dyDescent="0.25">
      <c r="A71" s="20" t="s">
        <v>144</v>
      </c>
      <c r="B71" s="50"/>
      <c r="C71" s="119"/>
      <c r="D71" s="20"/>
      <c r="E71" s="32"/>
      <c r="F71" s="49"/>
      <c r="G71" s="32"/>
    </row>
    <row r="72" spans="1:8" ht="57" customHeight="1" x14ac:dyDescent="0.25">
      <c r="A72" s="177" t="s">
        <v>150</v>
      </c>
      <c r="B72" s="178"/>
      <c r="C72" s="178"/>
      <c r="D72" s="178"/>
      <c r="E72" s="178"/>
      <c r="F72" s="178"/>
      <c r="G72" s="178"/>
      <c r="H72" s="179"/>
    </row>
    <row r="74" spans="1:8" ht="53.25" customHeight="1" x14ac:dyDescent="0.25"/>
    <row r="75" spans="1:8" x14ac:dyDescent="0.25">
      <c r="A75" s="4" t="s">
        <v>76</v>
      </c>
      <c r="B75" s="33"/>
      <c r="C75" s="118"/>
      <c r="D75" s="4"/>
      <c r="E75" s="4" t="s">
        <v>145</v>
      </c>
      <c r="F75" s="4"/>
    </row>
    <row r="76" spans="1:8" x14ac:dyDescent="0.25">
      <c r="A76" s="4" t="s">
        <v>77</v>
      </c>
      <c r="B76" s="33"/>
      <c r="C76" s="118"/>
      <c r="D76" s="4"/>
      <c r="E76" s="4"/>
      <c r="F76" s="4"/>
    </row>
    <row r="77" spans="1:8" x14ac:dyDescent="0.25">
      <c r="A77" s="4" t="s">
        <v>102</v>
      </c>
      <c r="B77" s="33"/>
      <c r="C77" s="118"/>
      <c r="D77" s="4"/>
      <c r="E77" s="4"/>
      <c r="F77" s="4"/>
    </row>
    <row r="78" spans="1:8" ht="53.25" customHeight="1" x14ac:dyDescent="0.25"/>
    <row r="79" spans="1:8" x14ac:dyDescent="0.25">
      <c r="A79" s="18" t="s">
        <v>146</v>
      </c>
    </row>
    <row r="80" spans="1:8" x14ac:dyDescent="0.25">
      <c r="A80" s="18" t="s">
        <v>78</v>
      </c>
      <c r="C80" s="116" t="s">
        <v>24</v>
      </c>
    </row>
    <row r="81" spans="1:3" x14ac:dyDescent="0.25">
      <c r="A81" s="18" t="s">
        <v>79</v>
      </c>
      <c r="C81" s="116" t="s">
        <v>80</v>
      </c>
    </row>
    <row r="82" spans="1:3" x14ac:dyDescent="0.25">
      <c r="A82" s="18" t="s">
        <v>81</v>
      </c>
      <c r="C82" s="116" t="s">
        <v>147</v>
      </c>
    </row>
  </sheetData>
  <mergeCells count="43">
    <mergeCell ref="A34:B34"/>
    <mergeCell ref="A43:B43"/>
    <mergeCell ref="A72:H72"/>
    <mergeCell ref="A23:B23"/>
    <mergeCell ref="A14:B14"/>
    <mergeCell ref="A15:B15"/>
    <mergeCell ref="A17:B17"/>
    <mergeCell ref="A18:B18"/>
    <mergeCell ref="A20:B20"/>
    <mergeCell ref="A27:B27"/>
    <mergeCell ref="A37:B37"/>
    <mergeCell ref="A39:B39"/>
    <mergeCell ref="A56:D56"/>
    <mergeCell ref="A29:B29"/>
    <mergeCell ref="A50:B50"/>
    <mergeCell ref="A67:B67"/>
    <mergeCell ref="A48:B48"/>
    <mergeCell ref="A55:D55"/>
    <mergeCell ref="A51:H51"/>
    <mergeCell ref="A54:D54"/>
    <mergeCell ref="A49:B49"/>
    <mergeCell ref="C66:D66"/>
    <mergeCell ref="C67:D67"/>
    <mergeCell ref="A66:B66"/>
    <mergeCell ref="A57:D57"/>
    <mergeCell ref="A61:E61"/>
    <mergeCell ref="A62:E62"/>
    <mergeCell ref="A3:B3"/>
    <mergeCell ref="A6:H6"/>
    <mergeCell ref="A47:B47"/>
    <mergeCell ref="A25:B25"/>
    <mergeCell ref="A45:B45"/>
    <mergeCell ref="A4:B4"/>
    <mergeCell ref="A5:B5"/>
    <mergeCell ref="A40:B40"/>
    <mergeCell ref="A7:B7"/>
    <mergeCell ref="A8:B8"/>
    <mergeCell ref="A10:B10"/>
    <mergeCell ref="A31:B31"/>
    <mergeCell ref="A32:B32"/>
    <mergeCell ref="A33:B33"/>
    <mergeCell ref="A11:H11"/>
    <mergeCell ref="A12:B12"/>
  </mergeCells>
  <pageMargins left="0.7" right="0.7" top="0.75" bottom="0.75" header="0.3" footer="0.3"/>
  <pageSetup paperSize="9" orientation="portrait" r:id="rId1"/>
  <ignoredErrors>
    <ignoredError sqref="G4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2020-03-01T08:14:16Z</cp:lastPrinted>
  <dcterms:created xsi:type="dcterms:W3CDTF">2013-02-18T04:38:06Z</dcterms:created>
  <dcterms:modified xsi:type="dcterms:W3CDTF">2020-03-19T05:21:25Z</dcterms:modified>
</cp:coreProperties>
</file>