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7" i="8" l="1"/>
  <c r="H49" i="8"/>
  <c r="H48" i="8"/>
  <c r="H8" i="8"/>
  <c r="H40" i="8"/>
  <c r="G45" i="8"/>
  <c r="F45" i="8"/>
  <c r="E45" i="8"/>
  <c r="H43" i="8"/>
  <c r="F21" i="8"/>
  <c r="E21" i="8"/>
  <c r="G56" i="8"/>
  <c r="F8" i="8"/>
  <c r="F29" i="8"/>
  <c r="F35" i="8"/>
  <c r="F46" i="8"/>
  <c r="E8" i="8"/>
  <c r="E29" i="8"/>
  <c r="E35" i="8"/>
  <c r="E46" i="8"/>
  <c r="D47" i="8"/>
  <c r="G8" i="8"/>
  <c r="F27" i="8"/>
  <c r="G27" i="8"/>
  <c r="G25" i="8"/>
  <c r="G29" i="8"/>
  <c r="G35" i="8"/>
  <c r="F39" i="8"/>
  <c r="G39" i="8"/>
  <c r="G37" i="8"/>
  <c r="F42" i="8"/>
  <c r="G42" i="8"/>
  <c r="G40" i="8"/>
  <c r="G46" i="8"/>
  <c r="F26" i="8"/>
  <c r="E27" i="8"/>
  <c r="E26" i="8"/>
  <c r="H26" i="8"/>
  <c r="F38" i="8"/>
  <c r="E39" i="8"/>
  <c r="E38" i="8"/>
  <c r="H38" i="8"/>
  <c r="H39" i="8"/>
  <c r="H27" i="8"/>
  <c r="H29" i="8"/>
  <c r="H34" i="8"/>
  <c r="H33" i="8"/>
  <c r="H32" i="8"/>
  <c r="H31" i="8"/>
  <c r="H37" i="8"/>
  <c r="E42" i="8"/>
  <c r="H42" i="8"/>
  <c r="E41" i="8"/>
  <c r="F41" i="8"/>
  <c r="H41" i="8"/>
  <c r="H25" i="8"/>
  <c r="C39" i="8"/>
  <c r="G21" i="8"/>
  <c r="G18" i="8"/>
  <c r="G15" i="8"/>
  <c r="G12" i="8"/>
  <c r="C27" i="8"/>
  <c r="C26" i="8"/>
  <c r="C23" i="8"/>
  <c r="C22" i="8"/>
  <c r="C17" i="8"/>
  <c r="C16" i="8"/>
  <c r="F23" i="8"/>
  <c r="E23" i="8"/>
  <c r="D23" i="8"/>
  <c r="H23" i="8"/>
  <c r="F22" i="8"/>
  <c r="E22" i="8"/>
  <c r="D22" i="8"/>
  <c r="H22" i="8"/>
  <c r="H21" i="8"/>
  <c r="F20" i="8"/>
  <c r="E20" i="8"/>
  <c r="D20" i="8"/>
  <c r="H20" i="8"/>
  <c r="F19" i="8"/>
  <c r="E19" i="8"/>
  <c r="D19" i="8"/>
  <c r="H19" i="8"/>
  <c r="H18" i="8"/>
  <c r="F17" i="8"/>
  <c r="E17" i="8"/>
  <c r="D17" i="8"/>
  <c r="H17" i="8"/>
  <c r="F16" i="8"/>
  <c r="E16" i="8"/>
  <c r="D16" i="8"/>
  <c r="H16" i="8"/>
  <c r="H15" i="8"/>
  <c r="F14" i="8"/>
  <c r="E14" i="8"/>
  <c r="D14" i="8"/>
  <c r="H14" i="8"/>
  <c r="F13" i="8"/>
  <c r="E13" i="8"/>
  <c r="D13" i="8"/>
  <c r="H13" i="8"/>
  <c r="H12" i="8"/>
  <c r="F10" i="8"/>
  <c r="E10" i="8"/>
  <c r="H10" i="8"/>
  <c r="F9" i="8"/>
  <c r="E9" i="8"/>
  <c r="H9" i="8"/>
  <c r="G23" i="8"/>
  <c r="G22" i="8"/>
  <c r="G20" i="8"/>
  <c r="G19" i="8"/>
  <c r="G17" i="8"/>
  <c r="G16" i="8"/>
  <c r="G14" i="8"/>
  <c r="G13" i="8"/>
  <c r="G10" i="8"/>
  <c r="G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Мацарский
Султанов
Султанов
Кулик
Краснова
Д/сад
фокс групп
Центр Внедрение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01.10.2014г. (3 мес 14г.)</t>
        </r>
      </text>
    </comment>
  </commentList>
</comments>
</file>

<file path=xl/sharedStrings.xml><?xml version="1.0" encoding="utf-8"?>
<sst xmlns="http://schemas.openxmlformats.org/spreadsheetml/2006/main" count="176" uniqueCount="151">
  <si>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</si>
  <si>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</si>
  <si>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</si>
  <si>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</si>
  <si>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</si>
  <si>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</si>
  <si>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</si>
  <si>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</si>
  <si>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</si>
  <si>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</si>
  <si>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</si>
  <si>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</si>
  <si>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</si>
  <si>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</si>
  <si>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</si>
  <si>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</si>
  <si>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</si>
  <si>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</si>
  <si>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</si>
  <si>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</si>
  <si>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</si>
  <si>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</si>
  <si>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</si>
  <si>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</si>
  <si>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</si>
  <si>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</si>
  <si>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</si>
  <si>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</si>
  <si>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</si>
  <si>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</si>
  <si>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</si>
  <si>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</si>
  <si>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</si>
  <si>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</si>
  <si>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</si>
  <si>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</si>
  <si>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</si>
  <si>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</si>
  <si>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</si>
  <si>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</si>
  <si>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</si>
  <si>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</si>
  <si>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</si>
  <si>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</si>
  <si>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</si>
  <si>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</si>
  <si>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</si>
  <si>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</si>
  <si>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</si>
  <si>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</si>
  <si>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</si>
  <si>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</si>
  <si>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</si>
  <si>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</si>
  <si>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</si>
  <si>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</si>
  <si>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</si>
  <si>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</si>
  <si>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</si>
  <si>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</si>
  <si>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</si>
  <si>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</si>
  <si>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</si>
  <si>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</si>
  <si>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</si>
  <si>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</si>
  <si>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</si>
  <si>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</si>
  <si>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</si>
  <si>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</si>
  <si>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</si>
  <si>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</si>
  <si>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</si>
  <si>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</si>
  <si>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</si>
  <si>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</si>
  <si>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</si>
  <si>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</si>
  <si>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</si>
  <si>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</si>
  <si>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</si>
  <si>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</si>
  <si>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</si>
  <si>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</si>
  <si>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</si>
  <si>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</si>
  <si>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</si>
  <si>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</si>
  <si>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</si>
  <si>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2-260-343</t>
  </si>
  <si>
    <t>Светланская, 85</t>
  </si>
  <si>
    <t>365,2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</si>
  <si>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</si>
  <si>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</si>
  <si>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</si>
  <si>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</si>
  <si>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</si>
  <si>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</si>
  <si>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</si>
  <si>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</si>
  <si>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</si>
  <si>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</si>
  <si>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</si>
  <si>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</si>
  <si>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</si>
  <si>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</si>
  <si>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</si>
  <si>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</si>
  <si>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№ 85 по ул. Светланская</t>
  </si>
  <si>
    <t>Ленинского района"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</si>
  <si>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</si>
  <si>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</si>
  <si>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</si>
  <si>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</si>
  <si>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</si>
  <si>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</si>
  <si>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Площадь не жилых помещений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</si>
  <si>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</si>
  <si>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</si>
  <si>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</si>
  <si>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</t>
  </si>
  <si>
    <t xml:space="preserve"> </t>
  </si>
  <si>
    <t>в т.ч. Услуги по управлению, налоги</t>
  </si>
  <si>
    <t>400 руб в мес</t>
  </si>
  <si>
    <t>ООО " Восток Мегаполис"</t>
  </si>
  <si>
    <t>2 713,66 м2</t>
  </si>
  <si>
    <t>1 557,90 м2</t>
  </si>
  <si>
    <t>исполнил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</si>
  <si>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</si>
  <si>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</si>
  <si>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</si>
  <si>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</si>
  <si>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</si>
  <si>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</si>
  <si>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</si>
  <si>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</si>
  <si>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</si>
  <si>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</si>
  <si>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периода 2018 г.</t>
  </si>
  <si>
    <t>3. Перечень работ, выполненных по статье " текущий ремонт"  в 2018 году.</t>
  </si>
  <si>
    <t>приобретение почтовых ящиков</t>
  </si>
  <si>
    <t>5 компл</t>
  </si>
  <si>
    <t>сумма, т.р.</t>
  </si>
  <si>
    <t>ИП Микитенко</t>
  </si>
  <si>
    <t>1. Текущий ремонт коммуникаций, проходящих через нежилые помещения</t>
  </si>
  <si>
    <t>2.Коммуникации на общедомовом имуществе, исполн. ОАО Ростелеком</t>
  </si>
  <si>
    <t>3.Рекламные конструкции на доме</t>
  </si>
  <si>
    <t>в т.ч. Услуги по управлению, налоги,ДНР</t>
  </si>
  <si>
    <t>План по статье "текущий ремонт" на 2019 год</t>
  </si>
  <si>
    <t>Управляющая компания предлагает:  ремонта фасада здания.  Выполнение работ возможно за счет дополнительного сбора средств.</t>
  </si>
  <si>
    <t xml:space="preserve">ИСХ    №   67/01 от 17.01.2019 г.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</si>
</sst>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3" fillId="0" borderId="1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2" fontId="9" fillId="0" borderId="3" xfId="0" applyNumberFormat="1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3" fillId="0" borderId="3" xfId="0" applyNumberFormat="1" applyFont="1" applyBorder="1" applyAlignment="1">
      <alignment horizontal="center"/>
    </xf>
    <xf numFmtId="0" fontId="0" fillId="0" borderId="0" xfId="0" applyAlignment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9" fillId="2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2" fontId="0" fillId="2" borderId="0" xfId="0" applyNumberFormat="1" applyFill="1" applyBorder="1"/>
    <xf numFmtId="0" fontId="4" fillId="0" borderId="1" xfId="0" applyFont="1" applyBorder="1"/>
    <xf numFmtId="2" fontId="0" fillId="0" borderId="0" xfId="0" applyNumberFormat="1" applyBorder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3" fillId="2" borderId="2" xfId="0" applyFont="1" applyFill="1" applyBorder="1" applyAlignment="1">
      <alignment horizontal="left"/>
    </xf>
    <xf numFmtId="2" fontId="0" fillId="0" borderId="0" xfId="0" applyNumberFormat="1" applyAlignment="1"/>
    <xf numFmtId="2" fontId="0" fillId="2" borderId="0" xfId="0" applyNumberFormat="1" applyFill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wrapText="1"/>
    </xf>
    <xf numFmtId="0" fontId="6" fillId="0" borderId="2" xfId="0" applyFont="1" applyBorder="1" applyAlignment="1"/>
    <xf numFmtId="0" fontId="0" fillId="0" borderId="6" xfId="0" applyBorder="1" applyAlignment="1"/>
    <xf numFmtId="164" fontId="3" fillId="0" borderId="2" xfId="0" applyNumberFormat="1" applyFont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17" fontId="6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wrapText="1"/>
    </xf>
    <xf numFmtId="2" fontId="9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4" fontId="0" fillId="2" borderId="0" xfId="0" applyNumberFormat="1" applyFill="1"/>
    <xf numFmtId="2" fontId="15" fillId="2" borderId="1" xfId="0" applyNumberFormat="1" applyFont="1" applyFill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E16" sqref="E16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46</v>
      </c>
      <c r="C2" s="4"/>
    </row>
    <row r="3" spans="1:4" ht="15.75" x14ac:dyDescent="0.25">
      <c r="B3" s="4" t="s">
        <v>10</v>
      </c>
      <c r="C3" s="24" t="s">
        <v>108</v>
      </c>
    </row>
    <row r="4" spans="1:4" ht="14.25" customHeight="1" x14ac:dyDescent="0.25">
      <c r="A4" s="22" t="s">
        <v>150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47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44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24" t="s">
        <v>12</v>
      </c>
      <c r="D9" s="125"/>
    </row>
    <row r="10" spans="1:4" s="3" customFormat="1" ht="24" customHeight="1" x14ac:dyDescent="0.25">
      <c r="A10" s="13" t="s">
        <v>2</v>
      </c>
      <c r="B10" s="15" t="s">
        <v>13</v>
      </c>
      <c r="C10" s="126" t="s">
        <v>70</v>
      </c>
      <c r="D10" s="127"/>
    </row>
    <row r="11" spans="1:4" s="3" customFormat="1" ht="15" customHeight="1" x14ac:dyDescent="0.25">
      <c r="A11" s="13" t="s">
        <v>3</v>
      </c>
      <c r="B11" s="14" t="s">
        <v>14</v>
      </c>
      <c r="C11" s="124" t="s">
        <v>15</v>
      </c>
      <c r="D11" s="125"/>
    </row>
    <row r="12" spans="1:4" s="3" customFormat="1" ht="14.25" customHeight="1" x14ac:dyDescent="0.25">
      <c r="A12" s="131">
        <v>5</v>
      </c>
      <c r="B12" s="131" t="s">
        <v>92</v>
      </c>
      <c r="C12" s="53" t="s">
        <v>93</v>
      </c>
      <c r="D12" s="54" t="s">
        <v>94</v>
      </c>
    </row>
    <row r="13" spans="1:4" s="3" customFormat="1" ht="14.25" customHeight="1" x14ac:dyDescent="0.25">
      <c r="A13" s="131"/>
      <c r="B13" s="131"/>
      <c r="C13" s="53" t="s">
        <v>95</v>
      </c>
      <c r="D13" s="54" t="s">
        <v>96</v>
      </c>
    </row>
    <row r="14" spans="1:4" s="3" customFormat="1" x14ac:dyDescent="0.25">
      <c r="A14" s="131"/>
      <c r="B14" s="131"/>
      <c r="C14" s="53" t="s">
        <v>97</v>
      </c>
      <c r="D14" s="54" t="s">
        <v>98</v>
      </c>
    </row>
    <row r="15" spans="1:4" s="3" customFormat="1" ht="16.5" customHeight="1" x14ac:dyDescent="0.25">
      <c r="A15" s="131"/>
      <c r="B15" s="131"/>
      <c r="C15" s="53" t="s">
        <v>99</v>
      </c>
      <c r="D15" s="54" t="s">
        <v>100</v>
      </c>
    </row>
    <row r="16" spans="1:4" s="3" customFormat="1" ht="16.5" customHeight="1" x14ac:dyDescent="0.25">
      <c r="A16" s="131"/>
      <c r="B16" s="131"/>
      <c r="C16" s="53" t="s">
        <v>101</v>
      </c>
      <c r="D16" s="54" t="s">
        <v>102</v>
      </c>
    </row>
    <row r="17" spans="1:4" s="5" customFormat="1" ht="15.75" customHeight="1" x14ac:dyDescent="0.25">
      <c r="A17" s="131"/>
      <c r="B17" s="131"/>
      <c r="C17" s="53" t="s">
        <v>103</v>
      </c>
      <c r="D17" s="54" t="s">
        <v>104</v>
      </c>
    </row>
    <row r="18" spans="1:4" s="5" customFormat="1" ht="15.75" customHeight="1" x14ac:dyDescent="0.25">
      <c r="A18" s="131"/>
      <c r="B18" s="131"/>
      <c r="C18" s="55" t="s">
        <v>105</v>
      </c>
      <c r="D18" s="54" t="s">
        <v>106</v>
      </c>
    </row>
    <row r="19" spans="1:4" ht="21.75" customHeight="1" x14ac:dyDescent="0.25">
      <c r="A19" s="13" t="s">
        <v>4</v>
      </c>
      <c r="B19" s="14" t="s">
        <v>16</v>
      </c>
      <c r="C19" s="132" t="s">
        <v>87</v>
      </c>
      <c r="D19" s="133"/>
    </row>
    <row r="20" spans="1:4" s="5" customFormat="1" ht="19.5" customHeight="1" x14ac:dyDescent="0.25">
      <c r="A20" s="13" t="s">
        <v>5</v>
      </c>
      <c r="B20" s="14" t="s">
        <v>17</v>
      </c>
      <c r="C20" s="134" t="s">
        <v>51</v>
      </c>
      <c r="D20" s="135"/>
    </row>
    <row r="21" spans="1:4" s="5" customFormat="1" ht="15" customHeight="1" x14ac:dyDescent="0.25">
      <c r="A21" s="13" t="s">
        <v>6</v>
      </c>
      <c r="B21" s="14" t="s">
        <v>18</v>
      </c>
      <c r="C21" s="126" t="s">
        <v>19</v>
      </c>
      <c r="D21" s="13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27" customHeight="1" x14ac:dyDescent="0.25">
      <c r="A26" s="128" t="s">
        <v>26</v>
      </c>
      <c r="B26" s="129"/>
      <c r="C26" s="129"/>
      <c r="D26" s="130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107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110</v>
      </c>
      <c r="C30" s="6" t="s">
        <v>24</v>
      </c>
      <c r="D30" s="6" t="s">
        <v>89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124</v>
      </c>
      <c r="C33" s="6" t="s">
        <v>111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8"/>
      <c r="B36" s="12"/>
      <c r="C36" s="12"/>
      <c r="D36" s="12"/>
    </row>
    <row r="37" spans="1:4" x14ac:dyDescent="0.25">
      <c r="A37" s="4" t="s">
        <v>45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22">
        <v>1935</v>
      </c>
      <c r="D38" s="123"/>
    </row>
    <row r="39" spans="1:4" x14ac:dyDescent="0.25">
      <c r="A39" s="7">
        <v>2</v>
      </c>
      <c r="B39" s="6" t="s">
        <v>33</v>
      </c>
      <c r="C39" s="122">
        <v>4</v>
      </c>
      <c r="D39" s="123"/>
    </row>
    <row r="40" spans="1:4" x14ac:dyDescent="0.25">
      <c r="A40" s="7">
        <v>3</v>
      </c>
      <c r="B40" s="6" t="s">
        <v>34</v>
      </c>
      <c r="C40" s="122">
        <v>6</v>
      </c>
      <c r="D40" s="123"/>
    </row>
    <row r="41" spans="1:4" ht="15" customHeight="1" x14ac:dyDescent="0.25">
      <c r="A41" s="7">
        <v>4</v>
      </c>
      <c r="B41" s="6" t="s">
        <v>32</v>
      </c>
      <c r="C41" s="122" t="s">
        <v>77</v>
      </c>
      <c r="D41" s="123"/>
    </row>
    <row r="42" spans="1:4" x14ac:dyDescent="0.25">
      <c r="A42" s="7">
        <v>5</v>
      </c>
      <c r="B42" s="6" t="s">
        <v>35</v>
      </c>
      <c r="C42" s="122" t="s">
        <v>77</v>
      </c>
      <c r="D42" s="123"/>
    </row>
    <row r="43" spans="1:4" x14ac:dyDescent="0.25">
      <c r="A43" s="7">
        <v>6</v>
      </c>
      <c r="B43" s="6" t="s">
        <v>36</v>
      </c>
      <c r="C43" s="122" t="s">
        <v>125</v>
      </c>
      <c r="D43" s="123"/>
    </row>
    <row r="44" spans="1:4" x14ac:dyDescent="0.25">
      <c r="A44" s="7">
        <v>7</v>
      </c>
      <c r="B44" s="6" t="s">
        <v>116</v>
      </c>
      <c r="C44" s="122" t="s">
        <v>126</v>
      </c>
      <c r="D44" s="127"/>
    </row>
    <row r="45" spans="1:4" x14ac:dyDescent="0.25">
      <c r="A45" s="7">
        <v>8</v>
      </c>
      <c r="B45" s="6" t="s">
        <v>37</v>
      </c>
      <c r="C45" s="122" t="s">
        <v>91</v>
      </c>
      <c r="D45" s="123"/>
    </row>
    <row r="46" spans="1:4" x14ac:dyDescent="0.25">
      <c r="A46" s="7">
        <v>9</v>
      </c>
      <c r="B46" s="6" t="s">
        <v>112</v>
      </c>
      <c r="C46" s="122">
        <v>64</v>
      </c>
      <c r="D46" s="127"/>
    </row>
    <row r="47" spans="1:4" x14ac:dyDescent="0.25">
      <c r="A47" s="7">
        <v>10</v>
      </c>
      <c r="B47" s="6" t="s">
        <v>69</v>
      </c>
      <c r="C47" s="137">
        <v>40878</v>
      </c>
      <c r="D47" s="123"/>
    </row>
    <row r="48" spans="1:4" x14ac:dyDescent="0.25">
      <c r="A48" s="4"/>
    </row>
    <row r="49" spans="1:4" x14ac:dyDescent="0.25">
      <c r="A49" s="4"/>
    </row>
    <row r="51" spans="1:4" x14ac:dyDescent="0.25">
      <c r="A51" s="56"/>
      <c r="B51" s="56"/>
      <c r="C51" s="57"/>
      <c r="D51" s="58"/>
    </row>
    <row r="52" spans="1:4" x14ac:dyDescent="0.25">
      <c r="A52" s="56"/>
      <c r="B52" s="56"/>
      <c r="C52" s="57"/>
      <c r="D52" s="58"/>
    </row>
    <row r="53" spans="1:4" x14ac:dyDescent="0.25">
      <c r="A53" s="56"/>
      <c r="B53" s="56"/>
      <c r="C53" s="57"/>
      <c r="D53" s="58"/>
    </row>
    <row r="54" spans="1:4" x14ac:dyDescent="0.25">
      <c r="A54" s="56"/>
      <c r="B54" s="56"/>
      <c r="C54" s="57"/>
      <c r="D54" s="58"/>
    </row>
    <row r="55" spans="1:4" x14ac:dyDescent="0.25">
      <c r="A55" s="56"/>
      <c r="B55" s="56"/>
      <c r="C55" s="59"/>
      <c r="D55" s="58"/>
    </row>
    <row r="56" spans="1:4" x14ac:dyDescent="0.25">
      <c r="A56" s="56"/>
      <c r="B56" s="56"/>
      <c r="C56" s="60"/>
      <c r="D56" s="58"/>
    </row>
  </sheetData>
  <mergeCells count="19">
    <mergeCell ref="C47:D47"/>
    <mergeCell ref="C41:D41"/>
    <mergeCell ref="C42:D42"/>
    <mergeCell ref="C43:D43"/>
    <mergeCell ref="C45:D45"/>
    <mergeCell ref="C46:D46"/>
    <mergeCell ref="C44:D44"/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0"/>
  <sheetViews>
    <sheetView topLeftCell="A36" workbookViewId="0">
      <selection activeCell="I75" sqref="I75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0.7109375" customWidth="1"/>
  </cols>
  <sheetData>
    <row r="1" spans="1:26" x14ac:dyDescent="0.25">
      <c r="A1" s="4" t="s">
        <v>117</v>
      </c>
      <c r="B1"/>
      <c r="C1" s="34"/>
      <c r="D1" s="34"/>
      <c r="G1" s="34"/>
      <c r="H1" s="19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6.5" customHeight="1" x14ac:dyDescent="0.25">
      <c r="A2" s="4" t="s">
        <v>135</v>
      </c>
      <c r="B2"/>
      <c r="C2" s="34"/>
      <c r="D2" s="34"/>
      <c r="G2" s="34"/>
      <c r="H2" s="19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s="98" customFormat="1" ht="24.75" customHeight="1" x14ac:dyDescent="0.25">
      <c r="A3" s="138" t="s">
        <v>136</v>
      </c>
      <c r="B3" s="138"/>
      <c r="C3" s="91"/>
      <c r="D3" s="92">
        <v>-105.91</v>
      </c>
      <c r="E3" s="93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s="98" customFormat="1" ht="13.5" customHeight="1" x14ac:dyDescent="0.25">
      <c r="A4" s="138" t="s">
        <v>118</v>
      </c>
      <c r="B4" s="158"/>
      <c r="C4" s="91"/>
      <c r="D4" s="92"/>
      <c r="E4" s="93"/>
      <c r="F4" s="94"/>
      <c r="G4" s="94"/>
      <c r="H4" s="99"/>
      <c r="I4" s="96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98" customFormat="1" ht="14.25" customHeight="1" x14ac:dyDescent="0.25">
      <c r="A5" s="138" t="s">
        <v>119</v>
      </c>
      <c r="B5" s="158"/>
      <c r="C5" s="91"/>
      <c r="D5" s="92"/>
      <c r="E5" s="93"/>
      <c r="F5" s="94"/>
      <c r="G5" s="94"/>
      <c r="H5" s="95"/>
      <c r="I5" s="96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ht="13.5" customHeight="1" x14ac:dyDescent="0.25">
      <c r="A6" s="139" t="s">
        <v>137</v>
      </c>
      <c r="B6" s="140"/>
      <c r="C6" s="140"/>
      <c r="D6" s="140"/>
      <c r="E6" s="140"/>
      <c r="F6" s="140"/>
      <c r="G6" s="140"/>
      <c r="H6" s="141"/>
      <c r="I6" s="76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56.25" customHeight="1" x14ac:dyDescent="0.25">
      <c r="A7" s="153" t="s">
        <v>57</v>
      </c>
      <c r="B7" s="150"/>
      <c r="C7" s="39" t="s">
        <v>58</v>
      </c>
      <c r="D7" s="29" t="s">
        <v>59</v>
      </c>
      <c r="E7" s="29" t="s">
        <v>60</v>
      </c>
      <c r="F7" s="29" t="s">
        <v>61</v>
      </c>
      <c r="G7" s="35" t="s">
        <v>62</v>
      </c>
      <c r="H7" s="29" t="s">
        <v>63</v>
      </c>
    </row>
    <row r="8" spans="1:26" ht="17.25" customHeight="1" x14ac:dyDescent="0.25">
      <c r="A8" s="153" t="s">
        <v>64</v>
      </c>
      <c r="B8" s="144"/>
      <c r="C8" s="40">
        <v>14.94</v>
      </c>
      <c r="D8" s="71">
        <v>-341.01</v>
      </c>
      <c r="E8" s="71">
        <f>E12+E15+E18+E21</f>
        <v>488.53</v>
      </c>
      <c r="F8" s="71">
        <f>F12+F15+F18+F21</f>
        <v>412.90999999999997</v>
      </c>
      <c r="G8" s="71">
        <f>F8</f>
        <v>412.90999999999997</v>
      </c>
      <c r="H8" s="65">
        <f>F8-E8+D8</f>
        <v>-416.63</v>
      </c>
      <c r="J8" s="67"/>
    </row>
    <row r="9" spans="1:26" x14ac:dyDescent="0.25">
      <c r="A9" s="36" t="s">
        <v>65</v>
      </c>
      <c r="B9" s="37"/>
      <c r="C9" s="41">
        <f>C8-C10</f>
        <v>13.446</v>
      </c>
      <c r="D9" s="46">
        <v>-306.89999999999998</v>
      </c>
      <c r="E9" s="46">
        <f>E8-E10</f>
        <v>439.67699999999996</v>
      </c>
      <c r="F9" s="46">
        <f>F8-F10</f>
        <v>371.61899999999997</v>
      </c>
      <c r="G9" s="46">
        <f>G8-G10</f>
        <v>371.61899999999997</v>
      </c>
      <c r="H9" s="65">
        <f t="shared" ref="H9:H10" si="0">F9-E9+D9</f>
        <v>-374.95799999999997</v>
      </c>
      <c r="J9" s="67"/>
    </row>
    <row r="10" spans="1:26" x14ac:dyDescent="0.25">
      <c r="A10" s="162" t="s">
        <v>66</v>
      </c>
      <c r="B10" s="152"/>
      <c r="C10" s="41">
        <f>C8*10%</f>
        <v>1.494</v>
      </c>
      <c r="D10" s="46">
        <v>-34.11</v>
      </c>
      <c r="E10" s="46">
        <f>E8*10%</f>
        <v>48.853000000000002</v>
      </c>
      <c r="F10" s="46">
        <f>F8*10%</f>
        <v>41.290999999999997</v>
      </c>
      <c r="G10" s="46">
        <f>G8*10%</f>
        <v>41.290999999999997</v>
      </c>
      <c r="H10" s="65">
        <f t="shared" si="0"/>
        <v>-41.672000000000004</v>
      </c>
      <c r="J10" s="67"/>
    </row>
    <row r="11" spans="1:26" ht="12.75" customHeight="1" x14ac:dyDescent="0.25">
      <c r="A11" s="175" t="s">
        <v>67</v>
      </c>
      <c r="B11" s="176"/>
      <c r="C11" s="176"/>
      <c r="D11" s="176"/>
      <c r="E11" s="176"/>
      <c r="F11" s="176"/>
      <c r="G11" s="176"/>
      <c r="H11" s="144"/>
    </row>
    <row r="12" spans="1:26" x14ac:dyDescent="0.25">
      <c r="A12" s="163" t="s">
        <v>48</v>
      </c>
      <c r="B12" s="164"/>
      <c r="C12" s="40">
        <v>4.76</v>
      </c>
      <c r="D12" s="61">
        <v>-113.95</v>
      </c>
      <c r="E12" s="61">
        <v>155.96</v>
      </c>
      <c r="F12" s="61">
        <v>133.97</v>
      </c>
      <c r="G12" s="61">
        <f>F12</f>
        <v>133.97</v>
      </c>
      <c r="H12" s="46">
        <f>F12-E12+D12</f>
        <v>-135.94</v>
      </c>
    </row>
    <row r="13" spans="1:26" x14ac:dyDescent="0.25">
      <c r="A13" s="36" t="s">
        <v>65</v>
      </c>
      <c r="B13" s="37"/>
      <c r="C13" s="41">
        <f>C12-C14</f>
        <v>4.2839999999999998</v>
      </c>
      <c r="D13" s="46">
        <f>D12-D14</f>
        <v>-102.55500000000001</v>
      </c>
      <c r="E13" s="46">
        <f>E12-E14</f>
        <v>140.364</v>
      </c>
      <c r="F13" s="46">
        <f>F12-F14</f>
        <v>120.57299999999999</v>
      </c>
      <c r="G13" s="46">
        <f>G12-G14</f>
        <v>120.57299999999999</v>
      </c>
      <c r="H13" s="46">
        <f t="shared" ref="H13:H23" si="1">F13-E13+D13</f>
        <v>-122.34600000000002</v>
      </c>
    </row>
    <row r="14" spans="1:26" x14ac:dyDescent="0.25">
      <c r="A14" s="162" t="s">
        <v>66</v>
      </c>
      <c r="B14" s="152"/>
      <c r="C14" s="41">
        <f>C12*10%</f>
        <v>0.47599999999999998</v>
      </c>
      <c r="D14" s="46">
        <f>D12*10%</f>
        <v>-11.395000000000001</v>
      </c>
      <c r="E14" s="46">
        <f>E12*10%</f>
        <v>15.596000000000002</v>
      </c>
      <c r="F14" s="46">
        <f>F12*10%</f>
        <v>13.397</v>
      </c>
      <c r="G14" s="46">
        <f>G12*10%</f>
        <v>13.397</v>
      </c>
      <c r="H14" s="46">
        <f t="shared" si="1"/>
        <v>-13.594000000000003</v>
      </c>
    </row>
    <row r="15" spans="1:26" ht="23.25" customHeight="1" x14ac:dyDescent="0.25">
      <c r="A15" s="163" t="s">
        <v>40</v>
      </c>
      <c r="B15" s="164"/>
      <c r="C15" s="40">
        <v>3.45</v>
      </c>
      <c r="D15" s="61">
        <v>-82.57</v>
      </c>
      <c r="E15" s="61">
        <v>113.04</v>
      </c>
      <c r="F15" s="61">
        <v>97.11</v>
      </c>
      <c r="G15" s="61">
        <f>F15</f>
        <v>97.11</v>
      </c>
      <c r="H15" s="46">
        <f t="shared" si="1"/>
        <v>-98.5</v>
      </c>
    </row>
    <row r="16" spans="1:26" x14ac:dyDescent="0.25">
      <c r="A16" s="36" t="s">
        <v>65</v>
      </c>
      <c r="B16" s="37"/>
      <c r="C16" s="41">
        <f>C15-C17</f>
        <v>3.105</v>
      </c>
      <c r="D16" s="46">
        <f>D15-D17</f>
        <v>-74.312999999999988</v>
      </c>
      <c r="E16" s="46">
        <f>E15-E17</f>
        <v>101.736</v>
      </c>
      <c r="F16" s="46">
        <f>F15-F17</f>
        <v>87.399000000000001</v>
      </c>
      <c r="G16" s="46">
        <f>G15-G17</f>
        <v>87.399000000000001</v>
      </c>
      <c r="H16" s="46">
        <f t="shared" si="1"/>
        <v>-88.649999999999991</v>
      </c>
    </row>
    <row r="17" spans="1:8" ht="15" customHeight="1" x14ac:dyDescent="0.25">
      <c r="A17" s="162" t="s">
        <v>66</v>
      </c>
      <c r="B17" s="152"/>
      <c r="C17" s="41">
        <f>C15*10%</f>
        <v>0.34500000000000003</v>
      </c>
      <c r="D17" s="46">
        <f>D15*10%</f>
        <v>-8.2569999999999997</v>
      </c>
      <c r="E17" s="46">
        <f>E15*10%</f>
        <v>11.304000000000002</v>
      </c>
      <c r="F17" s="46">
        <f>F15*10%</f>
        <v>9.7110000000000003</v>
      </c>
      <c r="G17" s="46">
        <f>G15*10%</f>
        <v>9.7110000000000003</v>
      </c>
      <c r="H17" s="46">
        <f t="shared" si="1"/>
        <v>-9.8500000000000014</v>
      </c>
    </row>
    <row r="18" spans="1:8" ht="12" customHeight="1" x14ac:dyDescent="0.25">
      <c r="A18" s="163" t="s">
        <v>49</v>
      </c>
      <c r="B18" s="164"/>
      <c r="C18" s="39">
        <v>2.37</v>
      </c>
      <c r="D18" s="61">
        <v>-56.72</v>
      </c>
      <c r="E18" s="61">
        <v>77.650000000000006</v>
      </c>
      <c r="F18" s="61">
        <v>66.7</v>
      </c>
      <c r="G18" s="61">
        <f>F18</f>
        <v>66.7</v>
      </c>
      <c r="H18" s="46">
        <f t="shared" si="1"/>
        <v>-67.67</v>
      </c>
    </row>
    <row r="19" spans="1:8" ht="13.5" customHeight="1" x14ac:dyDescent="0.25">
      <c r="A19" s="36" t="s">
        <v>65</v>
      </c>
      <c r="B19" s="37"/>
      <c r="C19" s="41">
        <f>C18-C20</f>
        <v>2.133</v>
      </c>
      <c r="D19" s="46">
        <f>D18-D20</f>
        <v>-51.048000000000002</v>
      </c>
      <c r="E19" s="46">
        <f>E18-E20</f>
        <v>69.885000000000005</v>
      </c>
      <c r="F19" s="46">
        <f>F18-F20</f>
        <v>60.03</v>
      </c>
      <c r="G19" s="46">
        <f>G18-G20</f>
        <v>60.03</v>
      </c>
      <c r="H19" s="46">
        <f t="shared" si="1"/>
        <v>-60.903000000000006</v>
      </c>
    </row>
    <row r="20" spans="1:8" ht="12.75" customHeight="1" x14ac:dyDescent="0.25">
      <c r="A20" s="162" t="s">
        <v>66</v>
      </c>
      <c r="B20" s="152"/>
      <c r="C20" s="41">
        <f>C18*10%</f>
        <v>0.23700000000000002</v>
      </c>
      <c r="D20" s="46">
        <f>D18*10%</f>
        <v>-5.6720000000000006</v>
      </c>
      <c r="E20" s="46">
        <f>E18*10%</f>
        <v>7.7650000000000006</v>
      </c>
      <c r="F20" s="46">
        <f>F18*10%</f>
        <v>6.6700000000000008</v>
      </c>
      <c r="G20" s="46">
        <f>G18*10%</f>
        <v>6.6700000000000008</v>
      </c>
      <c r="H20" s="46">
        <f t="shared" si="1"/>
        <v>-6.7670000000000003</v>
      </c>
    </row>
    <row r="21" spans="1:8" ht="14.25" customHeight="1" x14ac:dyDescent="0.25">
      <c r="A21" s="11" t="s">
        <v>88</v>
      </c>
      <c r="B21" s="38"/>
      <c r="C21" s="42">
        <v>4.3600000000000003</v>
      </c>
      <c r="D21" s="46">
        <v>-87.77</v>
      </c>
      <c r="E21" s="46">
        <f>14.42+3.6+2.95+120.91</f>
        <v>141.88</v>
      </c>
      <c r="F21" s="46">
        <f>12.39+3.11-2.53+102.16</f>
        <v>115.13</v>
      </c>
      <c r="G21" s="46">
        <f>F21</f>
        <v>115.13</v>
      </c>
      <c r="H21" s="46">
        <f t="shared" si="1"/>
        <v>-114.52</v>
      </c>
    </row>
    <row r="22" spans="1:8" ht="14.25" customHeight="1" x14ac:dyDescent="0.25">
      <c r="A22" s="36" t="s">
        <v>65</v>
      </c>
      <c r="B22" s="37"/>
      <c r="C22" s="41">
        <f>C21-C23</f>
        <v>3.9240000000000004</v>
      </c>
      <c r="D22" s="46">
        <f>D21-D23</f>
        <v>-78.992999999999995</v>
      </c>
      <c r="E22" s="46">
        <f>E21-E23</f>
        <v>127.69199999999999</v>
      </c>
      <c r="F22" s="46">
        <f>F21-F23</f>
        <v>103.61699999999999</v>
      </c>
      <c r="G22" s="46">
        <f>G21-G23</f>
        <v>103.61699999999999</v>
      </c>
      <c r="H22" s="46">
        <f t="shared" si="1"/>
        <v>-103.068</v>
      </c>
    </row>
    <row r="23" spans="1:8" x14ac:dyDescent="0.25">
      <c r="A23" s="162" t="s">
        <v>66</v>
      </c>
      <c r="B23" s="152"/>
      <c r="C23" s="41">
        <f>C21*10%</f>
        <v>0.43600000000000005</v>
      </c>
      <c r="D23" s="46">
        <f>D21*10%</f>
        <v>-8.7769999999999992</v>
      </c>
      <c r="E23" s="46">
        <f>E21*10%</f>
        <v>14.188000000000001</v>
      </c>
      <c r="F23" s="46">
        <f>F21*10%</f>
        <v>11.513</v>
      </c>
      <c r="G23" s="46">
        <f>G21*10%</f>
        <v>11.513</v>
      </c>
      <c r="H23" s="46">
        <f t="shared" si="1"/>
        <v>-11.452</v>
      </c>
    </row>
    <row r="24" spans="1:8" s="98" customFormat="1" ht="6.75" customHeight="1" x14ac:dyDescent="0.25">
      <c r="A24" s="100"/>
      <c r="B24" s="101"/>
      <c r="C24" s="102"/>
      <c r="D24" s="103"/>
      <c r="E24" s="82"/>
      <c r="F24" s="82"/>
      <c r="G24" s="104"/>
      <c r="H24" s="82"/>
    </row>
    <row r="25" spans="1:8" ht="17.25" customHeight="1" x14ac:dyDescent="0.25">
      <c r="A25" s="153" t="s">
        <v>41</v>
      </c>
      <c r="B25" s="144"/>
      <c r="C25" s="42">
        <v>4.49</v>
      </c>
      <c r="D25" s="65">
        <v>64.87</v>
      </c>
      <c r="E25" s="65">
        <v>147.11000000000001</v>
      </c>
      <c r="F25" s="65">
        <v>126.36</v>
      </c>
      <c r="G25" s="66">
        <f>G26+G27</f>
        <v>22.876000000000001</v>
      </c>
      <c r="H25" s="65">
        <f t="shared" ref="H25:H29" si="2">F25-E25-G25+D25+F25</f>
        <v>147.60399999999998</v>
      </c>
    </row>
    <row r="26" spans="1:8" ht="12" customHeight="1" x14ac:dyDescent="0.25">
      <c r="A26" s="36" t="s">
        <v>68</v>
      </c>
      <c r="B26" s="37"/>
      <c r="C26" s="41">
        <f>C25-C27</f>
        <v>4.0410000000000004</v>
      </c>
      <c r="D26" s="46">
        <v>72.75</v>
      </c>
      <c r="E26" s="46">
        <f>E25-E27</f>
        <v>132.399</v>
      </c>
      <c r="F26" s="46">
        <f>F25-F27</f>
        <v>113.724</v>
      </c>
      <c r="G26" s="62">
        <v>10.24</v>
      </c>
      <c r="H26" s="46">
        <f t="shared" si="2"/>
        <v>157.559</v>
      </c>
    </row>
    <row r="27" spans="1:8" ht="12.75" customHeight="1" x14ac:dyDescent="0.25">
      <c r="A27" s="162" t="s">
        <v>66</v>
      </c>
      <c r="B27" s="152"/>
      <c r="C27" s="41">
        <f>C25*10%</f>
        <v>0.44900000000000007</v>
      </c>
      <c r="D27" s="46">
        <v>-7.88</v>
      </c>
      <c r="E27" s="46">
        <f>E25*10%</f>
        <v>14.711000000000002</v>
      </c>
      <c r="F27" s="46">
        <f>F25*10%</f>
        <v>12.636000000000001</v>
      </c>
      <c r="G27" s="46">
        <f>F27</f>
        <v>12.636000000000001</v>
      </c>
      <c r="H27" s="46">
        <f t="shared" si="2"/>
        <v>-9.9550000000000001</v>
      </c>
    </row>
    <row r="28" spans="1:8" ht="12.75" customHeight="1" x14ac:dyDescent="0.25">
      <c r="A28" s="120"/>
      <c r="B28" s="121"/>
      <c r="C28" s="41"/>
      <c r="D28" s="46"/>
      <c r="E28" s="46"/>
      <c r="F28" s="46"/>
      <c r="G28" s="46"/>
      <c r="H28" s="46"/>
    </row>
    <row r="29" spans="1:8" s="4" customFormat="1" ht="12.75" customHeight="1" x14ac:dyDescent="0.25">
      <c r="A29" s="171" t="s">
        <v>128</v>
      </c>
      <c r="B29" s="172"/>
      <c r="C29" s="94"/>
      <c r="D29" s="93">
        <v>-4.83</v>
      </c>
      <c r="E29" s="94">
        <f>E31+E32+E33+E34</f>
        <v>12.16</v>
      </c>
      <c r="F29" s="94">
        <f t="shared" ref="F29:G29" si="3">F31+F32+F33+F34</f>
        <v>10.210000000000001</v>
      </c>
      <c r="G29" s="94">
        <f t="shared" si="3"/>
        <v>10.210000000000001</v>
      </c>
      <c r="H29" s="65">
        <f t="shared" si="2"/>
        <v>-6.7800000000000011</v>
      </c>
    </row>
    <row r="30" spans="1:8" ht="12.75" customHeight="1" x14ac:dyDescent="0.25">
      <c r="A30" s="117" t="s">
        <v>129</v>
      </c>
      <c r="B30" s="101"/>
      <c r="C30" s="102"/>
      <c r="D30" s="82"/>
      <c r="E30" s="102"/>
      <c r="F30" s="102"/>
      <c r="G30" s="104"/>
      <c r="H30" s="93"/>
    </row>
    <row r="31" spans="1:8" ht="12.75" customHeight="1" x14ac:dyDescent="0.25">
      <c r="A31" s="173" t="s">
        <v>130</v>
      </c>
      <c r="B31" s="174"/>
      <c r="C31" s="102"/>
      <c r="D31" s="82">
        <v>-0.7</v>
      </c>
      <c r="E31" s="102">
        <v>3.19</v>
      </c>
      <c r="F31" s="102">
        <v>2.64</v>
      </c>
      <c r="G31" s="102">
        <v>2.64</v>
      </c>
      <c r="H31" s="46">
        <f t="shared" ref="H31:H34" si="4">F31-E31-G31+D31+F31</f>
        <v>-1.2499999999999996</v>
      </c>
    </row>
    <row r="32" spans="1:8" ht="12.75" customHeight="1" x14ac:dyDescent="0.25">
      <c r="A32" s="173" t="s">
        <v>131</v>
      </c>
      <c r="B32" s="174"/>
      <c r="C32" s="102"/>
      <c r="D32" s="82">
        <v>0</v>
      </c>
      <c r="E32" s="102">
        <v>0</v>
      </c>
      <c r="F32" s="102">
        <v>0</v>
      </c>
      <c r="G32" s="102">
        <v>0</v>
      </c>
      <c r="H32" s="46">
        <f t="shared" si="4"/>
        <v>0</v>
      </c>
    </row>
    <row r="33" spans="1:26" ht="12.75" customHeight="1" x14ac:dyDescent="0.25">
      <c r="A33" s="173" t="s">
        <v>132</v>
      </c>
      <c r="B33" s="174"/>
      <c r="C33" s="102"/>
      <c r="D33" s="82">
        <v>-3.92</v>
      </c>
      <c r="E33" s="102">
        <v>7.44</v>
      </c>
      <c r="F33" s="102">
        <v>6.32</v>
      </c>
      <c r="G33" s="102">
        <v>6.32</v>
      </c>
      <c r="H33" s="46">
        <f t="shared" si="4"/>
        <v>-5.0399999999999991</v>
      </c>
    </row>
    <row r="34" spans="1:26" ht="12.75" customHeight="1" x14ac:dyDescent="0.25">
      <c r="A34" s="173" t="s">
        <v>133</v>
      </c>
      <c r="B34" s="174"/>
      <c r="C34" s="102"/>
      <c r="D34" s="82">
        <v>-0.21</v>
      </c>
      <c r="E34" s="102">
        <v>1.53</v>
      </c>
      <c r="F34" s="102">
        <v>1.25</v>
      </c>
      <c r="G34" s="102">
        <v>1.25</v>
      </c>
      <c r="H34" s="46">
        <f t="shared" si="4"/>
        <v>-0.49</v>
      </c>
    </row>
    <row r="35" spans="1:26" s="98" customFormat="1" x14ac:dyDescent="0.25">
      <c r="A35" s="105" t="s">
        <v>113</v>
      </c>
      <c r="B35" s="106"/>
      <c r="C35" s="94"/>
      <c r="D35" s="107"/>
      <c r="E35" s="94">
        <f>E8+E25+E29</f>
        <v>647.79999999999995</v>
      </c>
      <c r="F35" s="94">
        <f t="shared" ref="F35:G35" si="5">F8+F25+F29</f>
        <v>549.48</v>
      </c>
      <c r="G35" s="94">
        <f t="shared" si="5"/>
        <v>445.99599999999992</v>
      </c>
      <c r="H35" s="93"/>
      <c r="I35" s="109"/>
      <c r="J35" s="109"/>
    </row>
    <row r="36" spans="1:26" s="98" customFormat="1" x14ac:dyDescent="0.25">
      <c r="A36" s="105" t="s">
        <v>114</v>
      </c>
      <c r="B36" s="106"/>
      <c r="C36" s="94"/>
      <c r="D36" s="107"/>
      <c r="E36" s="94"/>
      <c r="F36" s="94"/>
      <c r="G36" s="108"/>
      <c r="H36" s="93"/>
      <c r="I36" s="109"/>
      <c r="J36" s="109"/>
    </row>
    <row r="37" spans="1:26" ht="25.5" customHeight="1" x14ac:dyDescent="0.25">
      <c r="A37" s="165" t="s">
        <v>144</v>
      </c>
      <c r="B37" s="166"/>
      <c r="C37" s="72"/>
      <c r="D37" s="73">
        <v>163.94</v>
      </c>
      <c r="E37" s="74">
        <v>83.19</v>
      </c>
      <c r="F37" s="74">
        <v>81.98</v>
      </c>
      <c r="G37" s="75">
        <f>G38+G39</f>
        <v>13.936600000000002</v>
      </c>
      <c r="H37" s="65">
        <f t="shared" ref="H37:H42" si="6">F37-E37-G37+D37+F37</f>
        <v>230.77339999999998</v>
      </c>
    </row>
    <row r="38" spans="1:26" ht="17.25" customHeight="1" x14ac:dyDescent="0.25">
      <c r="A38" s="36" t="s">
        <v>68</v>
      </c>
      <c r="B38" s="37"/>
      <c r="C38" s="72"/>
      <c r="D38" s="73">
        <v>164.14</v>
      </c>
      <c r="E38" s="74">
        <f>E37-E39</f>
        <v>69.047699999999992</v>
      </c>
      <c r="F38" s="74">
        <f>F37-F39</f>
        <v>68.043400000000005</v>
      </c>
      <c r="G38" s="75">
        <v>0</v>
      </c>
      <c r="H38" s="65">
        <f t="shared" si="6"/>
        <v>231.17910000000001</v>
      </c>
    </row>
    <row r="39" spans="1:26" ht="15" customHeight="1" x14ac:dyDescent="0.25">
      <c r="A39" s="167" t="s">
        <v>50</v>
      </c>
      <c r="B39" s="166"/>
      <c r="C39" s="41">
        <f>C37*10%</f>
        <v>0</v>
      </c>
      <c r="D39" s="7">
        <v>-0.2</v>
      </c>
      <c r="E39" s="46">
        <f>E37*17%</f>
        <v>14.142300000000001</v>
      </c>
      <c r="F39" s="46">
        <f>F37*17%</f>
        <v>13.936600000000002</v>
      </c>
      <c r="G39" s="63">
        <f>F39</f>
        <v>13.936600000000002</v>
      </c>
      <c r="H39" s="65">
        <f t="shared" si="6"/>
        <v>-0.40569999999999773</v>
      </c>
    </row>
    <row r="40" spans="1:26" ht="24.75" customHeight="1" x14ac:dyDescent="0.25">
      <c r="A40" s="165" t="s">
        <v>145</v>
      </c>
      <c r="B40" s="166"/>
      <c r="C40" s="64" t="s">
        <v>123</v>
      </c>
      <c r="D40" s="65">
        <v>11.12</v>
      </c>
      <c r="E40" s="65">
        <v>4.8</v>
      </c>
      <c r="F40" s="93">
        <v>4.8</v>
      </c>
      <c r="G40" s="66">
        <f>G42</f>
        <v>0.81600000000000006</v>
      </c>
      <c r="H40" s="65">
        <f t="shared" si="6"/>
        <v>15.103999999999999</v>
      </c>
      <c r="K40" t="s">
        <v>121</v>
      </c>
    </row>
    <row r="41" spans="1:26" ht="14.25" customHeight="1" x14ac:dyDescent="0.25">
      <c r="A41" s="36" t="s">
        <v>68</v>
      </c>
      <c r="B41" s="37"/>
      <c r="C41" s="83"/>
      <c r="D41" s="84">
        <v>11.12</v>
      </c>
      <c r="E41" s="85">
        <f>E40-E42</f>
        <v>3.984</v>
      </c>
      <c r="F41" s="85">
        <f>F40-F42</f>
        <v>3.984</v>
      </c>
      <c r="G41" s="86">
        <v>0</v>
      </c>
      <c r="H41" s="46">
        <f>F41-E41-G41+D41+F41</f>
        <v>15.103999999999999</v>
      </c>
      <c r="J41" s="67"/>
    </row>
    <row r="42" spans="1:26" s="90" customFormat="1" ht="15.75" customHeight="1" x14ac:dyDescent="0.25">
      <c r="A42" s="87" t="s">
        <v>122</v>
      </c>
      <c r="B42" s="88"/>
      <c r="C42" s="89"/>
      <c r="D42" s="84">
        <v>0</v>
      </c>
      <c r="E42" s="84">
        <f>E40*17%</f>
        <v>0.81600000000000006</v>
      </c>
      <c r="F42" s="85">
        <f>F40*17%</f>
        <v>0.81600000000000006</v>
      </c>
      <c r="G42" s="86">
        <f>F42</f>
        <v>0.81600000000000006</v>
      </c>
      <c r="H42" s="65">
        <f t="shared" si="6"/>
        <v>0</v>
      </c>
      <c r="J42" s="118"/>
    </row>
    <row r="43" spans="1:26" s="90" customFormat="1" ht="15.75" customHeight="1" x14ac:dyDescent="0.25">
      <c r="A43" s="165" t="s">
        <v>146</v>
      </c>
      <c r="B43" s="178"/>
      <c r="C43" s="89"/>
      <c r="D43" s="182">
        <v>0</v>
      </c>
      <c r="E43" s="179">
        <v>11.01</v>
      </c>
      <c r="F43" s="180">
        <v>11.01</v>
      </c>
      <c r="G43" s="181">
        <v>5.17</v>
      </c>
      <c r="H43" s="65">
        <f>F43-E43-G43+D43+F43</f>
        <v>5.84</v>
      </c>
      <c r="J43" s="118"/>
    </row>
    <row r="44" spans="1:26" s="90" customFormat="1" ht="15.75" customHeight="1" x14ac:dyDescent="0.25">
      <c r="A44" s="87" t="s">
        <v>147</v>
      </c>
      <c r="B44" s="88"/>
      <c r="C44" s="89"/>
      <c r="D44" s="84">
        <v>0</v>
      </c>
      <c r="E44" s="84">
        <v>5.17</v>
      </c>
      <c r="F44" s="85">
        <v>5.17</v>
      </c>
      <c r="G44" s="86">
        <v>5.17</v>
      </c>
      <c r="H44" s="65">
        <v>0</v>
      </c>
      <c r="J44" s="118"/>
    </row>
    <row r="45" spans="1:26" s="98" customFormat="1" x14ac:dyDescent="0.25">
      <c r="A45" s="154" t="s">
        <v>115</v>
      </c>
      <c r="B45" s="155"/>
      <c r="C45" s="94"/>
      <c r="D45" s="107"/>
      <c r="E45" s="94">
        <f>E37+E40+E43</f>
        <v>99</v>
      </c>
      <c r="F45" s="94">
        <f t="shared" ref="F45:G45" si="7">F37+F40+F43</f>
        <v>97.79</v>
      </c>
      <c r="G45" s="94">
        <f t="shared" si="7"/>
        <v>19.922600000000003</v>
      </c>
      <c r="H45" s="93"/>
      <c r="J45" s="119"/>
    </row>
    <row r="46" spans="1:26" s="98" customFormat="1" x14ac:dyDescent="0.25">
      <c r="A46" s="110" t="s">
        <v>120</v>
      </c>
      <c r="B46" s="111"/>
      <c r="C46" s="94"/>
      <c r="D46" s="107"/>
      <c r="E46" s="94">
        <f t="shared" ref="E46:G46" si="8">E35+E45</f>
        <v>746.8</v>
      </c>
      <c r="F46" s="94">
        <f t="shared" si="8"/>
        <v>647.27</v>
      </c>
      <c r="G46" s="94">
        <f t="shared" si="8"/>
        <v>465.91859999999991</v>
      </c>
      <c r="H46" s="93"/>
      <c r="I46" s="183"/>
    </row>
    <row r="47" spans="1:26" ht="25.5" customHeight="1" x14ac:dyDescent="0.25">
      <c r="A47" s="142" t="s">
        <v>138</v>
      </c>
      <c r="B47" s="142"/>
      <c r="C47" s="77"/>
      <c r="D47" s="78">
        <f>D3</f>
        <v>-105.91</v>
      </c>
      <c r="E47" s="79"/>
      <c r="F47" s="80"/>
      <c r="G47" s="80"/>
      <c r="H47" s="81">
        <f>H48+H49</f>
        <v>-24.088600000000042</v>
      </c>
      <c r="I47" s="114"/>
      <c r="J47" s="114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s="98" customFormat="1" ht="15" customHeight="1" x14ac:dyDescent="0.25">
      <c r="A48" s="138" t="s">
        <v>118</v>
      </c>
      <c r="B48" s="158"/>
      <c r="C48" s="91"/>
      <c r="D48" s="92"/>
      <c r="E48" s="93"/>
      <c r="F48" s="94"/>
      <c r="G48" s="94"/>
      <c r="H48" s="184">
        <f>H26+H37+H40+H43</f>
        <v>409.27639999999997</v>
      </c>
      <c r="I48" s="112"/>
      <c r="J48" s="112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26" s="98" customFormat="1" ht="15" customHeight="1" x14ac:dyDescent="0.25">
      <c r="A49" s="138" t="s">
        <v>119</v>
      </c>
      <c r="B49" s="158"/>
      <c r="C49" s="91"/>
      <c r="D49" s="92"/>
      <c r="E49" s="93"/>
      <c r="F49" s="94"/>
      <c r="G49" s="94"/>
      <c r="H49" s="95">
        <f>H8+H27+H29</f>
        <v>-433.36500000000001</v>
      </c>
      <c r="I49" s="112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26" ht="25.5" customHeight="1" x14ac:dyDescent="0.25">
      <c r="A50" s="156"/>
      <c r="B50" s="157"/>
      <c r="C50" s="157"/>
      <c r="D50" s="157"/>
      <c r="E50" s="157"/>
      <c r="F50" s="157"/>
      <c r="G50" s="157"/>
      <c r="H50" s="157"/>
    </row>
    <row r="51" spans="1:26" ht="25.5" customHeight="1" x14ac:dyDescent="0.25">
      <c r="A51" s="115"/>
      <c r="B51" s="116"/>
      <c r="C51" s="116"/>
      <c r="D51" s="116"/>
      <c r="E51" s="116"/>
      <c r="F51" s="116"/>
      <c r="G51" s="116"/>
      <c r="H51" s="116"/>
    </row>
    <row r="52" spans="1:26" ht="24" customHeight="1" x14ac:dyDescent="0.25">
      <c r="A52" s="21" t="s">
        <v>139</v>
      </c>
      <c r="D52" s="23"/>
      <c r="E52" s="23"/>
      <c r="F52" s="23"/>
      <c r="G52" s="23"/>
    </row>
    <row r="53" spans="1:26" ht="12" customHeight="1" x14ac:dyDescent="0.25">
      <c r="A53" s="151" t="s">
        <v>52</v>
      </c>
      <c r="B53" s="152"/>
      <c r="C53" s="152"/>
      <c r="D53" s="127"/>
      <c r="E53" s="31" t="s">
        <v>53</v>
      </c>
      <c r="F53" s="31" t="s">
        <v>54</v>
      </c>
      <c r="G53" s="31" t="s">
        <v>142</v>
      </c>
      <c r="H53" s="6" t="s">
        <v>127</v>
      </c>
    </row>
    <row r="54" spans="1:26" ht="14.25" customHeight="1" x14ac:dyDescent="0.25">
      <c r="A54" s="168" t="s">
        <v>140</v>
      </c>
      <c r="B54" s="169"/>
      <c r="C54" s="169"/>
      <c r="D54" s="170"/>
      <c r="E54" s="177">
        <v>43405</v>
      </c>
      <c r="F54" s="31" t="s">
        <v>141</v>
      </c>
      <c r="G54" s="31">
        <v>10.24</v>
      </c>
      <c r="H54" s="6" t="s">
        <v>143</v>
      </c>
    </row>
    <row r="55" spans="1:26" ht="15.75" customHeight="1" x14ac:dyDescent="0.25">
      <c r="A55" s="168"/>
      <c r="B55" s="169"/>
      <c r="C55" s="169"/>
      <c r="D55" s="170"/>
      <c r="E55" s="31"/>
      <c r="F55" s="31"/>
      <c r="G55" s="31"/>
      <c r="H55" s="6"/>
    </row>
    <row r="56" spans="1:26" s="4" customFormat="1" ht="13.5" customHeight="1" x14ac:dyDescent="0.25">
      <c r="A56" s="148" t="s">
        <v>7</v>
      </c>
      <c r="B56" s="149"/>
      <c r="C56" s="149"/>
      <c r="D56" s="150"/>
      <c r="E56" s="47"/>
      <c r="F56" s="48"/>
      <c r="G56" s="49">
        <f>SUM(G54:G55)</f>
        <v>10.24</v>
      </c>
      <c r="H56" s="113"/>
    </row>
    <row r="57" spans="1:26" x14ac:dyDescent="0.25">
      <c r="A57" s="21" t="s">
        <v>42</v>
      </c>
      <c r="D57" s="23"/>
      <c r="E57" s="23"/>
      <c r="F57" s="23"/>
      <c r="G57" s="23"/>
    </row>
    <row r="58" spans="1:26" x14ac:dyDescent="0.25">
      <c r="A58" s="21" t="s">
        <v>43</v>
      </c>
      <c r="D58" s="23"/>
      <c r="E58" s="23"/>
      <c r="F58" s="23"/>
      <c r="G58" s="23"/>
    </row>
    <row r="59" spans="1:26" ht="23.25" customHeight="1" x14ac:dyDescent="0.25">
      <c r="A59" s="151" t="s">
        <v>56</v>
      </c>
      <c r="B59" s="152"/>
      <c r="C59" s="152"/>
      <c r="D59" s="152"/>
      <c r="E59" s="127"/>
      <c r="F59" s="33" t="s">
        <v>54</v>
      </c>
      <c r="G59" s="32" t="s">
        <v>55</v>
      </c>
    </row>
    <row r="60" spans="1:26" x14ac:dyDescent="0.25">
      <c r="A60" s="151" t="s">
        <v>77</v>
      </c>
      <c r="B60" s="152"/>
      <c r="C60" s="152"/>
      <c r="D60" s="152"/>
      <c r="E60" s="127"/>
      <c r="F60" s="31"/>
      <c r="G60" s="31">
        <v>0</v>
      </c>
    </row>
    <row r="61" spans="1:26" x14ac:dyDescent="0.25">
      <c r="A61" s="23"/>
      <c r="D61" s="23"/>
      <c r="E61" s="23"/>
      <c r="F61" s="23"/>
      <c r="G61" s="23"/>
    </row>
    <row r="62" spans="1:26" x14ac:dyDescent="0.25">
      <c r="A62" s="23"/>
      <c r="D62" s="23"/>
      <c r="E62" s="23"/>
      <c r="F62" s="23"/>
      <c r="G62" s="23"/>
    </row>
    <row r="63" spans="1:26" s="4" customFormat="1" x14ac:dyDescent="0.25">
      <c r="A63" s="21" t="s">
        <v>71</v>
      </c>
      <c r="B63" s="44"/>
      <c r="C63" s="45"/>
      <c r="D63" s="21"/>
      <c r="E63" s="21"/>
      <c r="F63" s="21"/>
      <c r="G63" s="21"/>
    </row>
    <row r="64" spans="1:26" x14ac:dyDescent="0.25">
      <c r="A64" s="143" t="s">
        <v>72</v>
      </c>
      <c r="B64" s="144"/>
      <c r="C64" s="145" t="s">
        <v>73</v>
      </c>
      <c r="D64" s="144"/>
      <c r="E64" s="31" t="s">
        <v>74</v>
      </c>
      <c r="F64" s="31" t="s">
        <v>75</v>
      </c>
      <c r="G64" s="31" t="s">
        <v>76</v>
      </c>
    </row>
    <row r="65" spans="1:8" x14ac:dyDescent="0.25">
      <c r="A65" s="143" t="s">
        <v>90</v>
      </c>
      <c r="B65" s="144"/>
      <c r="C65" s="146" t="s">
        <v>77</v>
      </c>
      <c r="D65" s="147"/>
      <c r="E65" s="31" t="s">
        <v>77</v>
      </c>
      <c r="F65" s="31" t="s">
        <v>77</v>
      </c>
      <c r="G65" s="31" t="s">
        <v>77</v>
      </c>
    </row>
    <row r="66" spans="1:8" x14ac:dyDescent="0.25">
      <c r="A66" s="23"/>
      <c r="D66" s="23"/>
      <c r="E66" s="23"/>
      <c r="F66" s="23"/>
      <c r="G66" s="23"/>
    </row>
    <row r="68" spans="1:8" x14ac:dyDescent="0.25">
      <c r="A68" s="21" t="s">
        <v>42</v>
      </c>
      <c r="E68" s="34"/>
      <c r="F68" s="68"/>
      <c r="G68" s="34"/>
    </row>
    <row r="69" spans="1:8" x14ac:dyDescent="0.25">
      <c r="A69" s="21" t="s">
        <v>148</v>
      </c>
      <c r="B69" s="69"/>
      <c r="C69" s="70"/>
      <c r="D69" s="21"/>
      <c r="E69" s="34"/>
      <c r="F69" s="68"/>
      <c r="G69" s="34"/>
    </row>
    <row r="70" spans="1:8" ht="45.75" customHeight="1" x14ac:dyDescent="0.25">
      <c r="A70" s="159" t="s">
        <v>149</v>
      </c>
      <c r="B70" s="160"/>
      <c r="C70" s="160"/>
      <c r="D70" s="160"/>
      <c r="E70" s="160"/>
      <c r="F70" s="160"/>
      <c r="G70" s="160"/>
      <c r="H70" s="161"/>
    </row>
    <row r="73" spans="1:8" x14ac:dyDescent="0.25">
      <c r="A73" s="4" t="s">
        <v>78</v>
      </c>
      <c r="B73" s="44"/>
      <c r="C73" s="45"/>
      <c r="D73" s="4"/>
      <c r="E73" s="4" t="s">
        <v>79</v>
      </c>
      <c r="F73" s="4"/>
    </row>
    <row r="74" spans="1:8" x14ac:dyDescent="0.25">
      <c r="A74" s="4" t="s">
        <v>80</v>
      </c>
      <c r="B74" s="44"/>
      <c r="C74" s="45"/>
      <c r="D74" s="4"/>
      <c r="E74" s="4"/>
      <c r="F74" s="4"/>
    </row>
    <row r="75" spans="1:8" x14ac:dyDescent="0.25">
      <c r="A75" s="4" t="s">
        <v>109</v>
      </c>
      <c r="B75" s="44"/>
      <c r="C75" s="45"/>
      <c r="D75" s="4"/>
      <c r="E75" s="4"/>
      <c r="F75" s="4"/>
    </row>
    <row r="77" spans="1:8" x14ac:dyDescent="0.25">
      <c r="A77" s="19" t="s">
        <v>81</v>
      </c>
    </row>
    <row r="78" spans="1:8" x14ac:dyDescent="0.25">
      <c r="A78" s="19" t="s">
        <v>82</v>
      </c>
      <c r="C78" s="43" t="s">
        <v>25</v>
      </c>
    </row>
    <row r="79" spans="1:8" x14ac:dyDescent="0.25">
      <c r="A79" s="19" t="s">
        <v>83</v>
      </c>
      <c r="C79" s="43" t="s">
        <v>84</v>
      </c>
    </row>
    <row r="80" spans="1:8" x14ac:dyDescent="0.25">
      <c r="A80" s="19" t="s">
        <v>85</v>
      </c>
      <c r="C80" s="43" t="s">
        <v>86</v>
      </c>
    </row>
  </sheetData>
  <mergeCells count="42">
    <mergeCell ref="A49:B49"/>
    <mergeCell ref="A5:B5"/>
    <mergeCell ref="A40:B40"/>
    <mergeCell ref="A7:B7"/>
    <mergeCell ref="A8:B8"/>
    <mergeCell ref="A10:B10"/>
    <mergeCell ref="A11:H11"/>
    <mergeCell ref="A12:B12"/>
    <mergeCell ref="A34:B34"/>
    <mergeCell ref="A43:B43"/>
    <mergeCell ref="A70:H70"/>
    <mergeCell ref="A23:B23"/>
    <mergeCell ref="A14:B14"/>
    <mergeCell ref="A15:B15"/>
    <mergeCell ref="A17:B17"/>
    <mergeCell ref="A18:B18"/>
    <mergeCell ref="A20:B20"/>
    <mergeCell ref="A27:B27"/>
    <mergeCell ref="A37:B37"/>
    <mergeCell ref="A39:B39"/>
    <mergeCell ref="A54:D54"/>
    <mergeCell ref="A55:D55"/>
    <mergeCell ref="A29:B29"/>
    <mergeCell ref="A31:B31"/>
    <mergeCell ref="A32:B32"/>
    <mergeCell ref="A33:B33"/>
    <mergeCell ref="A3:B3"/>
    <mergeCell ref="A6:H6"/>
    <mergeCell ref="A47:B47"/>
    <mergeCell ref="A65:B65"/>
    <mergeCell ref="C64:D64"/>
    <mergeCell ref="C65:D65"/>
    <mergeCell ref="A64:B64"/>
    <mergeCell ref="A56:D56"/>
    <mergeCell ref="A59:E59"/>
    <mergeCell ref="A60:E60"/>
    <mergeCell ref="A25:B25"/>
    <mergeCell ref="A45:B45"/>
    <mergeCell ref="A50:H50"/>
    <mergeCell ref="A53:D53"/>
    <mergeCell ref="A4:B4"/>
    <mergeCell ref="A48:B4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2019-02-05T00:02:40Z</cp:lastPrinted>
  <dcterms:created xsi:type="dcterms:W3CDTF">2013-02-18T04:38:06Z</dcterms:created>
  <dcterms:modified xsi:type="dcterms:W3CDTF">2019-02-05T00:26:18Z</dcterms:modified>
</cp:coreProperties>
</file>