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F21"/>
  <c r="F8"/>
  <c r="G8"/>
  <c r="G34"/>
  <c r="F34"/>
  <c r="E34"/>
  <c r="H28"/>
  <c r="G28"/>
  <c r="F28"/>
  <c r="E28"/>
  <c r="H33"/>
  <c r="H32"/>
  <c r="H31"/>
  <c r="H30"/>
  <c r="E21"/>
  <c r="F27"/>
  <c r="E27"/>
  <c r="G27"/>
  <c r="H27"/>
  <c r="F38"/>
  <c r="F37"/>
  <c r="E38"/>
  <c r="E37"/>
  <c r="H37"/>
  <c r="H43"/>
  <c r="E8"/>
  <c r="H8"/>
  <c r="F26"/>
  <c r="E26"/>
  <c r="H26"/>
  <c r="G38"/>
  <c r="H38"/>
  <c r="H42"/>
  <c r="D3"/>
  <c r="G36"/>
  <c r="G25"/>
  <c r="D23"/>
  <c r="D22"/>
  <c r="D41"/>
  <c r="F39"/>
  <c r="F40"/>
  <c r="G39"/>
  <c r="G40"/>
  <c r="E39"/>
  <c r="E40"/>
  <c r="H41"/>
  <c r="H36"/>
  <c r="G50"/>
  <c r="E23"/>
  <c r="E22"/>
  <c r="F23"/>
  <c r="F22"/>
  <c r="H22"/>
  <c r="H21"/>
  <c r="G21"/>
  <c r="G15"/>
  <c r="G12"/>
  <c r="C27"/>
  <c r="C26"/>
  <c r="C23"/>
  <c r="C22"/>
  <c r="C17"/>
  <c r="C16"/>
  <c r="H25"/>
  <c r="H23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D10"/>
  <c r="H10"/>
  <c r="F9"/>
  <c r="E9"/>
  <c r="D9"/>
  <c r="H9"/>
  <c r="G23"/>
  <c r="G22"/>
  <c r="G17"/>
  <c r="G16"/>
  <c r="G14"/>
  <c r="G13"/>
  <c r="G10"/>
  <c r="G9"/>
  <c r="D20"/>
  <c r="D19"/>
  <c r="C14"/>
  <c r="C13"/>
  <c r="C10"/>
  <c r="C9"/>
</calcChain>
</file>

<file path=xl/sharedStrings.xml><?xml version="1.0" encoding="utf-8"?>
<sst xmlns="http://schemas.openxmlformats.org/spreadsheetml/2006/main" count="170" uniqueCount="145">
  <si>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</si>
  <si>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</si>
  <si>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</si>
  <si>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</si>
  <si>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</si>
  <si>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</si>
  <si>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</si>
  <si>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</si>
  <si>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</si>
  <si>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</si>
  <si>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</si>
  <si>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</si>
  <si>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</si>
  <si>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</si>
  <si>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</si>
  <si>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</si>
  <si>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</si>
  <si>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</si>
  <si>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</si>
  <si>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</si>
  <si>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</si>
  <si>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</si>
  <si>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</si>
  <si>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</si>
  <si>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</si>
  <si>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</si>
  <si>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</si>
  <si>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</si>
  <si>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</si>
  <si>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</si>
  <si>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</si>
  <si>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</si>
  <si>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</si>
  <si>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</si>
  <si>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</si>
  <si>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</si>
  <si>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</si>
  <si>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</si>
  <si>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</si>
  <si>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</si>
  <si>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</si>
  <si>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</si>
  <si>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</si>
  <si>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</si>
  <si>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</si>
  <si>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</si>
  <si>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</si>
  <si>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</si>
  <si>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</si>
  <si>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</si>
  <si>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</si>
  <si>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</si>
  <si>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</si>
  <si>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</si>
  <si>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</si>
  <si>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</si>
  <si>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</si>
  <si>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</si>
  <si>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</si>
  <si>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</si>
  <si>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</si>
  <si>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</si>
  <si>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</si>
  <si>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</si>
  <si>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</si>
  <si>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</si>
  <si>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</si>
  <si>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</si>
  <si>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</si>
  <si>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</si>
  <si>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</si>
  <si>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</si>
  <si>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</si>
  <si>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</si>
  <si>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</si>
  <si>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</si>
  <si>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</si>
  <si>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</si>
  <si>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</si>
  <si>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</si>
  <si>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</si>
  <si>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</si>
  <si>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</si>
  <si>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</si>
  <si>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</si>
  <si>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</si>
  <si>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</si>
  <si>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</si>
  <si>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</si>
  <si>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</si>
  <si>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</si>
  <si>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Светланская, 59</t>
  </si>
  <si>
    <t>36,4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</si>
  <si>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</si>
  <si>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</si>
  <si>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</si>
  <si>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</si>
  <si>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</si>
  <si>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</si>
  <si>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</si>
  <si>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</si>
  <si>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</si>
  <si>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</si>
  <si>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</si>
  <si>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</si>
  <si>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</si>
  <si>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</si>
  <si>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</si>
  <si>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</si>
  <si>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</si>
  <si>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№ 59 по ул.Светланская</t>
  </si>
  <si>
    <t>01.05.2010 г.</t>
  </si>
  <si>
    <t>Ленинского района"</t>
  </si>
  <si>
    <t>ООО "Комфорт"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</si>
  <si>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</si>
  <si>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</si>
  <si>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</si>
  <si>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</si>
  <si>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</si>
  <si>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</si>
  <si>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</si>
  <si>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</si>
  <si>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</si>
  <si>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3. Текущий ремонт коммуникаций, проходящих через нежилые помещения</t>
  </si>
  <si>
    <t>ВСЕГО ПО ДОМУ:</t>
  </si>
  <si>
    <t>ВСЕГО С УЧЕТОМ ОСТАТКОВ:</t>
  </si>
  <si>
    <t>исполн-ль</t>
  </si>
  <si>
    <t>ООО " Восток Мегаполис"</t>
  </si>
  <si>
    <t>446,20 м2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</si>
  <si>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</si>
  <si>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</si>
  <si>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</si>
  <si>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2017г.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</si>
  <si>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</si>
  <si>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</si>
  <si>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</si>
  <si>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</si>
  <si>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</si>
  <si>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</si>
  <si>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</si>
  <si>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</si>
  <si>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</si>
  <si>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103,70 м2</t>
  </si>
  <si>
    <t>Управляющая компания предлагает: ремонт системы электроснабжения . В случае недостаточного количества собранных средств по статье "текущий ремонт" выполнение необходимых работ возможно за счет дополнительного их сбора на основании общего собрания собственников.</t>
  </si>
  <si>
    <t xml:space="preserve">ИСХ           521  / 03         от   " 15   "   марта    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</si>
</sst>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A4" sqref="A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129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110</v>
      </c>
    </row>
    <row r="4" spans="1:4" ht="14.25" customHeight="1">
      <c r="A4" s="22" t="s">
        <v>144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45</v>
      </c>
      <c r="D8" s="10"/>
    </row>
    <row r="9" spans="1:4" s="3" customFormat="1" ht="12" customHeight="1">
      <c r="A9" s="13" t="s">
        <v>1</v>
      </c>
      <c r="B9" s="14" t="s">
        <v>11</v>
      </c>
      <c r="C9" s="117" t="s">
        <v>12</v>
      </c>
      <c r="D9" s="118"/>
    </row>
    <row r="10" spans="1:4" s="3" customFormat="1" ht="24" customHeight="1">
      <c r="A10" s="13" t="s">
        <v>2</v>
      </c>
      <c r="B10" s="15" t="s">
        <v>13</v>
      </c>
      <c r="C10" s="119" t="s">
        <v>72</v>
      </c>
      <c r="D10" s="120"/>
    </row>
    <row r="11" spans="1:4" s="3" customFormat="1" ht="15" customHeight="1">
      <c r="A11" s="13" t="s">
        <v>3</v>
      </c>
      <c r="B11" s="14" t="s">
        <v>14</v>
      </c>
      <c r="C11" s="117" t="s">
        <v>15</v>
      </c>
      <c r="D11" s="118"/>
    </row>
    <row r="12" spans="1:4" s="3" customFormat="1" ht="20.25" customHeight="1">
      <c r="A12" s="124">
        <v>5</v>
      </c>
      <c r="B12" s="124" t="s">
        <v>93</v>
      </c>
      <c r="C12" s="54" t="s">
        <v>94</v>
      </c>
      <c r="D12" s="55" t="s">
        <v>95</v>
      </c>
    </row>
    <row r="13" spans="1:4" s="3" customFormat="1" ht="14.25" customHeight="1">
      <c r="A13" s="124"/>
      <c r="B13" s="124"/>
      <c r="C13" s="54" t="s">
        <v>96</v>
      </c>
      <c r="D13" s="55" t="s">
        <v>97</v>
      </c>
    </row>
    <row r="14" spans="1:4" s="3" customFormat="1">
      <c r="A14" s="124"/>
      <c r="B14" s="124"/>
      <c r="C14" s="54" t="s">
        <v>98</v>
      </c>
      <c r="D14" s="55" t="s">
        <v>99</v>
      </c>
    </row>
    <row r="15" spans="1:4" s="3" customFormat="1" ht="16.5" customHeight="1">
      <c r="A15" s="124"/>
      <c r="B15" s="124"/>
      <c r="C15" s="54" t="s">
        <v>100</v>
      </c>
      <c r="D15" s="55" t="s">
        <v>101</v>
      </c>
    </row>
    <row r="16" spans="1:4" s="3" customFormat="1" ht="16.5" customHeight="1">
      <c r="A16" s="124"/>
      <c r="B16" s="124"/>
      <c r="C16" s="54" t="s">
        <v>102</v>
      </c>
      <c r="D16" s="55" t="s">
        <v>103</v>
      </c>
    </row>
    <row r="17" spans="1:4" s="5" customFormat="1" ht="15.75" customHeight="1">
      <c r="A17" s="124"/>
      <c r="B17" s="124"/>
      <c r="C17" s="54" t="s">
        <v>104</v>
      </c>
      <c r="D17" s="55" t="s">
        <v>105</v>
      </c>
    </row>
    <row r="18" spans="1:4" s="5" customFormat="1" ht="15.75" customHeight="1">
      <c r="A18" s="124"/>
      <c r="B18" s="124"/>
      <c r="C18" s="56" t="s">
        <v>106</v>
      </c>
      <c r="D18" s="55" t="s">
        <v>107</v>
      </c>
    </row>
    <row r="19" spans="1:4" ht="21.75" customHeight="1">
      <c r="A19" s="13" t="s">
        <v>4</v>
      </c>
      <c r="B19" s="14" t="s">
        <v>16</v>
      </c>
      <c r="C19" s="125" t="s">
        <v>89</v>
      </c>
      <c r="D19" s="126"/>
    </row>
    <row r="20" spans="1:4" s="5" customFormat="1" ht="28.5" customHeight="1">
      <c r="A20" s="13" t="s">
        <v>5</v>
      </c>
      <c r="B20" s="14" t="s">
        <v>17</v>
      </c>
      <c r="C20" s="127" t="s">
        <v>52</v>
      </c>
      <c r="D20" s="128"/>
    </row>
    <row r="21" spans="1:4" s="5" customFormat="1" ht="15" customHeight="1">
      <c r="A21" s="13" t="s">
        <v>6</v>
      </c>
      <c r="B21" s="14" t="s">
        <v>18</v>
      </c>
      <c r="C21" s="119" t="s">
        <v>19</v>
      </c>
      <c r="D21" s="129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2.25" customHeight="1">
      <c r="A26" s="121" t="s">
        <v>26</v>
      </c>
      <c r="B26" s="122"/>
      <c r="C26" s="122"/>
      <c r="D26" s="123"/>
    </row>
    <row r="27" spans="1:4" ht="12" customHeight="1">
      <c r="A27" s="51"/>
      <c r="B27" s="52"/>
      <c r="C27" s="52"/>
      <c r="D27" s="53"/>
    </row>
    <row r="28" spans="1:4" ht="13.5" customHeight="1">
      <c r="A28" s="7">
        <v>1</v>
      </c>
      <c r="B28" s="6" t="s">
        <v>108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113</v>
      </c>
      <c r="C30" s="6" t="s">
        <v>24</v>
      </c>
      <c r="D30" s="6" t="s">
        <v>109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127</v>
      </c>
      <c r="C33" s="6" t="s">
        <v>114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15">
        <v>1918</v>
      </c>
      <c r="D38" s="116"/>
    </row>
    <row r="39" spans="1:4">
      <c r="A39" s="7">
        <v>2</v>
      </c>
      <c r="B39" s="6" t="s">
        <v>33</v>
      </c>
      <c r="C39" s="115">
        <v>3</v>
      </c>
      <c r="D39" s="116"/>
    </row>
    <row r="40" spans="1:4">
      <c r="A40" s="7">
        <v>3</v>
      </c>
      <c r="B40" s="6" t="s">
        <v>34</v>
      </c>
      <c r="C40" s="115">
        <v>1</v>
      </c>
      <c r="D40" s="116"/>
    </row>
    <row r="41" spans="1:4" ht="15" customHeight="1">
      <c r="A41" s="7">
        <v>4</v>
      </c>
      <c r="B41" s="6" t="s">
        <v>32</v>
      </c>
      <c r="C41" s="115" t="s">
        <v>79</v>
      </c>
      <c r="D41" s="116"/>
    </row>
    <row r="42" spans="1:4">
      <c r="A42" s="7">
        <v>5</v>
      </c>
      <c r="B42" s="6" t="s">
        <v>35</v>
      </c>
      <c r="C42" s="115" t="s">
        <v>79</v>
      </c>
      <c r="D42" s="116"/>
    </row>
    <row r="43" spans="1:4">
      <c r="A43" s="7">
        <v>6</v>
      </c>
      <c r="B43" s="6" t="s">
        <v>36</v>
      </c>
      <c r="C43" s="115" t="s">
        <v>142</v>
      </c>
      <c r="D43" s="116"/>
    </row>
    <row r="44" spans="1:4" ht="15" customHeight="1">
      <c r="A44" s="7">
        <v>7</v>
      </c>
      <c r="B44" s="6" t="s">
        <v>37</v>
      </c>
      <c r="C44" s="115" t="s">
        <v>128</v>
      </c>
      <c r="D44" s="116"/>
    </row>
    <row r="45" spans="1:4">
      <c r="A45" s="7">
        <v>8</v>
      </c>
      <c r="B45" s="6" t="s">
        <v>38</v>
      </c>
      <c r="C45" s="115" t="s">
        <v>92</v>
      </c>
      <c r="D45" s="116"/>
    </row>
    <row r="46" spans="1:4">
      <c r="A46" s="7">
        <v>9</v>
      </c>
      <c r="B46" s="6" t="s">
        <v>115</v>
      </c>
      <c r="C46" s="115">
        <v>6</v>
      </c>
      <c r="D46" s="120"/>
    </row>
    <row r="47" spans="1:4">
      <c r="A47" s="7">
        <v>10</v>
      </c>
      <c r="B47" s="6" t="s">
        <v>71</v>
      </c>
      <c r="C47" s="130" t="s">
        <v>111</v>
      </c>
      <c r="D47" s="116"/>
    </row>
    <row r="48" spans="1:4">
      <c r="A48" s="4"/>
    </row>
    <row r="49" spans="1:4">
      <c r="A49" s="4"/>
    </row>
    <row r="51" spans="1:4">
      <c r="A51" s="57"/>
      <c r="B51" s="57"/>
      <c r="C51" s="58"/>
      <c r="D51" s="59"/>
    </row>
    <row r="52" spans="1:4">
      <c r="A52" s="57"/>
      <c r="B52" s="57"/>
      <c r="C52" s="58"/>
      <c r="D52" s="59"/>
    </row>
    <row r="53" spans="1:4">
      <c r="A53" s="57"/>
      <c r="B53" s="57"/>
      <c r="C53" s="58"/>
      <c r="D53" s="59"/>
    </row>
    <row r="54" spans="1:4">
      <c r="A54" s="57"/>
      <c r="B54" s="57"/>
      <c r="C54" s="58"/>
      <c r="D54" s="59"/>
    </row>
    <row r="55" spans="1:4">
      <c r="A55" s="57"/>
      <c r="B55" s="57"/>
      <c r="C55" s="60"/>
      <c r="D55" s="59"/>
    </row>
    <row r="56" spans="1:4">
      <c r="A56" s="57"/>
      <c r="B56" s="57"/>
      <c r="C56" s="61"/>
      <c r="D56" s="59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4"/>
  <sheetViews>
    <sheetView topLeftCell="A55" workbookViewId="0">
      <selection activeCell="I69" sqref="I69"/>
    </sheetView>
  </sheetViews>
  <sheetFormatPr defaultRowHeight="15"/>
  <cols>
    <col min="1" max="1" width="15.85546875" customWidth="1"/>
    <col min="2" max="2" width="13.42578125" style="30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>
      <c r="A1" s="4" t="s">
        <v>122</v>
      </c>
      <c r="B1"/>
      <c r="C1" s="35"/>
      <c r="D1" s="35"/>
      <c r="G1" s="35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>
      <c r="A2" s="4" t="s">
        <v>141</v>
      </c>
      <c r="B2"/>
      <c r="C2" s="35"/>
      <c r="D2" s="35"/>
      <c r="G2" s="35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95" customFormat="1" ht="24" customHeight="1">
      <c r="A3" s="131" t="s">
        <v>140</v>
      </c>
      <c r="B3" s="131"/>
      <c r="C3" s="88"/>
      <c r="D3" s="89">
        <f>D4+D5+0.01</f>
        <v>-368.96000000000004</v>
      </c>
      <c r="E3" s="90"/>
      <c r="F3" s="91"/>
      <c r="G3" s="91"/>
      <c r="H3" s="92"/>
      <c r="I3" s="93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s="95" customFormat="1" ht="14.25" customHeight="1">
      <c r="A4" s="131" t="s">
        <v>120</v>
      </c>
      <c r="B4" s="132"/>
      <c r="C4" s="88"/>
      <c r="D4" s="89">
        <v>58.83</v>
      </c>
      <c r="E4" s="90"/>
      <c r="F4" s="91"/>
      <c r="G4" s="91"/>
      <c r="H4" s="96"/>
      <c r="I4" s="93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5" customFormat="1" ht="15" customHeight="1">
      <c r="A5" s="131" t="s">
        <v>121</v>
      </c>
      <c r="B5" s="132"/>
      <c r="C5" s="88"/>
      <c r="D5" s="89">
        <v>-427.8</v>
      </c>
      <c r="E5" s="90"/>
      <c r="F5" s="91"/>
      <c r="G5" s="91"/>
      <c r="H5" s="92"/>
      <c r="I5" s="93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5" customHeight="1">
      <c r="A6" s="135" t="s">
        <v>139</v>
      </c>
      <c r="B6" s="136"/>
      <c r="C6" s="136"/>
      <c r="D6" s="136"/>
      <c r="E6" s="136"/>
      <c r="F6" s="136"/>
      <c r="G6" s="136"/>
      <c r="H6" s="137"/>
      <c r="I6" s="86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>
      <c r="A7" s="138" t="s">
        <v>59</v>
      </c>
      <c r="B7" s="139"/>
      <c r="C7" s="40" t="s">
        <v>60</v>
      </c>
      <c r="D7" s="29" t="s">
        <v>61</v>
      </c>
      <c r="E7" s="29" t="s">
        <v>62</v>
      </c>
      <c r="F7" s="29" t="s">
        <v>63</v>
      </c>
      <c r="G7" s="36" t="s">
        <v>64</v>
      </c>
      <c r="H7" s="29" t="s">
        <v>65</v>
      </c>
    </row>
    <row r="8" spans="1:26" ht="17.25" customHeight="1">
      <c r="A8" s="138" t="s">
        <v>66</v>
      </c>
      <c r="B8" s="140"/>
      <c r="C8" s="41">
        <v>11.86</v>
      </c>
      <c r="D8" s="63">
        <v>-0.1</v>
      </c>
      <c r="E8" s="63">
        <f>E12+E15+E18+E21</f>
        <v>14.75</v>
      </c>
      <c r="F8" s="63">
        <f>F12+F15+F18+F21</f>
        <v>14.66</v>
      </c>
      <c r="G8" s="63">
        <f>F8</f>
        <v>14.66</v>
      </c>
      <c r="H8" s="64">
        <f>F8-E8+D8</f>
        <v>-0.18999999999999986</v>
      </c>
    </row>
    <row r="9" spans="1:26">
      <c r="A9" s="37" t="s">
        <v>67</v>
      </c>
      <c r="B9" s="38"/>
      <c r="C9" s="42">
        <f>C8-C10</f>
        <v>10.673999999999999</v>
      </c>
      <c r="D9" s="47">
        <f>D8-D10</f>
        <v>-0.09</v>
      </c>
      <c r="E9" s="47">
        <f>E8-E10</f>
        <v>13.275</v>
      </c>
      <c r="F9" s="47">
        <f>F8-F10</f>
        <v>13.193999999999999</v>
      </c>
      <c r="G9" s="47">
        <f>G8-G10</f>
        <v>13.193999999999999</v>
      </c>
      <c r="H9" s="47">
        <f t="shared" ref="H9:H10" si="0">F9-E9+D9</f>
        <v>-0.17100000000000129</v>
      </c>
    </row>
    <row r="10" spans="1:26">
      <c r="A10" s="141" t="s">
        <v>68</v>
      </c>
      <c r="B10" s="142"/>
      <c r="C10" s="42">
        <f>C8*10%</f>
        <v>1.1859999999999999</v>
      </c>
      <c r="D10" s="47">
        <f>D8*10%</f>
        <v>-1.0000000000000002E-2</v>
      </c>
      <c r="E10" s="47">
        <f>E8*10%</f>
        <v>1.4750000000000001</v>
      </c>
      <c r="F10" s="47">
        <f>F8*10%</f>
        <v>1.4660000000000002</v>
      </c>
      <c r="G10" s="47">
        <f>G8*10%</f>
        <v>1.4660000000000002</v>
      </c>
      <c r="H10" s="47">
        <f t="shared" si="0"/>
        <v>-1.8999999999999899E-2</v>
      </c>
    </row>
    <row r="11" spans="1:26" ht="12.75" customHeight="1">
      <c r="A11" s="143" t="s">
        <v>69</v>
      </c>
      <c r="B11" s="144"/>
      <c r="C11" s="144"/>
      <c r="D11" s="144"/>
      <c r="E11" s="144"/>
      <c r="F11" s="144"/>
      <c r="G11" s="144"/>
      <c r="H11" s="140"/>
    </row>
    <row r="12" spans="1:26">
      <c r="A12" s="145" t="s">
        <v>49</v>
      </c>
      <c r="B12" s="146"/>
      <c r="C12" s="41">
        <v>4.76</v>
      </c>
      <c r="D12" s="62">
        <v>-0.08</v>
      </c>
      <c r="E12" s="62">
        <v>5.92</v>
      </c>
      <c r="F12" s="62">
        <v>5.89</v>
      </c>
      <c r="G12" s="62">
        <f>F12</f>
        <v>5.89</v>
      </c>
      <c r="H12" s="47">
        <f>F12-E12+D12</f>
        <v>-0.11000000000000025</v>
      </c>
    </row>
    <row r="13" spans="1:26">
      <c r="A13" s="37" t="s">
        <v>67</v>
      </c>
      <c r="B13" s="38"/>
      <c r="C13" s="42">
        <f>C12-C14</f>
        <v>4.2839999999999998</v>
      </c>
      <c r="D13" s="47">
        <f>D12-D14</f>
        <v>-7.2000000000000008E-2</v>
      </c>
      <c r="E13" s="47">
        <f>E12-E14</f>
        <v>5.3280000000000003</v>
      </c>
      <c r="F13" s="47">
        <f>F12-F14</f>
        <v>5.3010000000000002</v>
      </c>
      <c r="G13" s="47">
        <f>G12-G14</f>
        <v>5.3010000000000002</v>
      </c>
      <c r="H13" s="47">
        <f t="shared" ref="H13:H17" si="1">F13-E13+D13</f>
        <v>-9.9000000000000143E-2</v>
      </c>
    </row>
    <row r="14" spans="1:26">
      <c r="A14" s="141" t="s">
        <v>68</v>
      </c>
      <c r="B14" s="142"/>
      <c r="C14" s="42">
        <f>C12*10%</f>
        <v>0.47599999999999998</v>
      </c>
      <c r="D14" s="47">
        <f>D12*10%</f>
        <v>-8.0000000000000002E-3</v>
      </c>
      <c r="E14" s="47">
        <f>E12*10%</f>
        <v>0.59199999999999997</v>
      </c>
      <c r="F14" s="47">
        <f>F12*10%</f>
        <v>0.58899999999999997</v>
      </c>
      <c r="G14" s="47">
        <f>G12*10%</f>
        <v>0.58899999999999997</v>
      </c>
      <c r="H14" s="47">
        <f t="shared" si="1"/>
        <v>-1.1000000000000003E-2</v>
      </c>
    </row>
    <row r="15" spans="1:26" ht="23.25" customHeight="1">
      <c r="A15" s="145" t="s">
        <v>41</v>
      </c>
      <c r="B15" s="146"/>
      <c r="C15" s="41">
        <v>3.45</v>
      </c>
      <c r="D15" s="62">
        <v>-0.01</v>
      </c>
      <c r="E15" s="62">
        <v>4.29</v>
      </c>
      <c r="F15" s="62">
        <v>4.2699999999999996</v>
      </c>
      <c r="G15" s="62">
        <f>F15</f>
        <v>4.2699999999999996</v>
      </c>
      <c r="H15" s="47">
        <f t="shared" si="1"/>
        <v>-3.0000000000000464E-2</v>
      </c>
    </row>
    <row r="16" spans="1:26">
      <c r="A16" s="37" t="s">
        <v>67</v>
      </c>
      <c r="B16" s="38"/>
      <c r="C16" s="42">
        <f>C15-C17</f>
        <v>3.105</v>
      </c>
      <c r="D16" s="47">
        <f>D15-D17</f>
        <v>-9.0000000000000011E-3</v>
      </c>
      <c r="E16" s="47">
        <f>E15-E17</f>
        <v>3.8609999999999998</v>
      </c>
      <c r="F16" s="47">
        <f>F15-F17</f>
        <v>3.8429999999999995</v>
      </c>
      <c r="G16" s="47">
        <f>G15-G17</f>
        <v>3.8429999999999995</v>
      </c>
      <c r="H16" s="47">
        <f t="shared" si="1"/>
        <v>-2.7000000000000239E-2</v>
      </c>
    </row>
    <row r="17" spans="1:8" ht="15" customHeight="1">
      <c r="A17" s="141" t="s">
        <v>68</v>
      </c>
      <c r="B17" s="142"/>
      <c r="C17" s="42">
        <f>C15*10%</f>
        <v>0.34500000000000003</v>
      </c>
      <c r="D17" s="47">
        <f>D15*10%</f>
        <v>-1E-3</v>
      </c>
      <c r="E17" s="47">
        <f>E15*10%</f>
        <v>0.42900000000000005</v>
      </c>
      <c r="F17" s="47">
        <f>F15*10%</f>
        <v>0.42699999999999999</v>
      </c>
      <c r="G17" s="47">
        <f>G15*10%</f>
        <v>0.42699999999999999</v>
      </c>
      <c r="H17" s="47">
        <f t="shared" si="1"/>
        <v>-3.0000000000000573E-3</v>
      </c>
    </row>
    <row r="18" spans="1:8" ht="15" customHeight="1">
      <c r="A18" s="145" t="s">
        <v>50</v>
      </c>
      <c r="B18" s="146"/>
      <c r="C18" s="40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3.5" customHeight="1">
      <c r="A19" s="37" t="s">
        <v>67</v>
      </c>
      <c r="B19" s="38"/>
      <c r="C19" s="42">
        <v>0</v>
      </c>
      <c r="D19" s="47">
        <f>D18-D20</f>
        <v>0</v>
      </c>
      <c r="E19" s="47">
        <v>0</v>
      </c>
      <c r="F19" s="47">
        <v>0</v>
      </c>
      <c r="G19" s="47">
        <v>0</v>
      </c>
      <c r="H19" s="47">
        <v>0</v>
      </c>
    </row>
    <row r="20" spans="1:8" ht="12.75" customHeight="1">
      <c r="A20" s="141" t="s">
        <v>68</v>
      </c>
      <c r="B20" s="142"/>
      <c r="C20" s="42">
        <v>0</v>
      </c>
      <c r="D20" s="47">
        <f>D18*10%</f>
        <v>0</v>
      </c>
      <c r="E20" s="47">
        <v>0</v>
      </c>
      <c r="F20" s="47">
        <v>0</v>
      </c>
      <c r="G20" s="47">
        <v>0</v>
      </c>
      <c r="H20" s="47">
        <v>0</v>
      </c>
    </row>
    <row r="21" spans="1:8" ht="14.25" customHeight="1">
      <c r="A21" s="11" t="s">
        <v>90</v>
      </c>
      <c r="B21" s="39"/>
      <c r="C21" s="43">
        <v>3.65</v>
      </c>
      <c r="D21" s="47">
        <v>-0.02</v>
      </c>
      <c r="E21" s="47">
        <f>0.55+0.14+0.11+3.74</f>
        <v>4.54</v>
      </c>
      <c r="F21" s="47">
        <f>0.54+0.13+0.11+3.72</f>
        <v>4.5</v>
      </c>
      <c r="G21" s="47">
        <f>F21</f>
        <v>4.5</v>
      </c>
      <c r="H21" s="47">
        <f t="shared" ref="H21:H23" si="2">F21-E21+D21</f>
        <v>-6.0000000000000039E-2</v>
      </c>
    </row>
    <row r="22" spans="1:8" ht="14.25" customHeight="1">
      <c r="A22" s="37" t="s">
        <v>67</v>
      </c>
      <c r="B22" s="38"/>
      <c r="C22" s="42">
        <f>C21-C23</f>
        <v>3.2850000000000001</v>
      </c>
      <c r="D22" s="47">
        <f>D21-D23</f>
        <v>-1.8000000000000002E-2</v>
      </c>
      <c r="E22" s="47">
        <f>E21-E23</f>
        <v>4.0860000000000003</v>
      </c>
      <c r="F22" s="47">
        <f>F21-F23</f>
        <v>4.05</v>
      </c>
      <c r="G22" s="47">
        <f>G21-G23</f>
        <v>4.05</v>
      </c>
      <c r="H22" s="47">
        <f t="shared" si="2"/>
        <v>-5.4000000000000478E-2</v>
      </c>
    </row>
    <row r="23" spans="1:8">
      <c r="A23" s="141" t="s">
        <v>68</v>
      </c>
      <c r="B23" s="142"/>
      <c r="C23" s="42">
        <f>C21*10%</f>
        <v>0.36499999999999999</v>
      </c>
      <c r="D23" s="47">
        <f>D21*10%</f>
        <v>-2E-3</v>
      </c>
      <c r="E23" s="47">
        <f>E21*10%</f>
        <v>0.45400000000000001</v>
      </c>
      <c r="F23" s="47">
        <f>F21*10%</f>
        <v>0.45</v>
      </c>
      <c r="G23" s="47">
        <f>G21*10%</f>
        <v>0.45</v>
      </c>
      <c r="H23" s="47">
        <f t="shared" si="2"/>
        <v>-6.0000000000000036E-3</v>
      </c>
    </row>
    <row r="24" spans="1:8" s="95" customFormat="1" ht="5.25" customHeight="1">
      <c r="A24" s="97"/>
      <c r="B24" s="98"/>
      <c r="C24" s="99"/>
      <c r="D24" s="100"/>
      <c r="E24" s="101"/>
      <c r="F24" s="101"/>
      <c r="G24" s="102"/>
      <c r="H24" s="101"/>
    </row>
    <row r="25" spans="1:8" s="4" customFormat="1" ht="15" customHeight="1">
      <c r="A25" s="138" t="s">
        <v>42</v>
      </c>
      <c r="B25" s="139"/>
      <c r="C25" s="43">
        <v>4.29</v>
      </c>
      <c r="D25" s="64">
        <v>-426.73</v>
      </c>
      <c r="E25" s="64">
        <v>5.34</v>
      </c>
      <c r="F25" s="64">
        <v>5.31</v>
      </c>
      <c r="G25" s="72">
        <f>G26+G27</f>
        <v>0.53100000000000003</v>
      </c>
      <c r="H25" s="64">
        <f>F25-E25-G25+D25+F25</f>
        <v>-421.98099999999999</v>
      </c>
    </row>
    <row r="26" spans="1:8" s="4" customFormat="1" ht="12.75" customHeight="1">
      <c r="A26" s="73" t="s">
        <v>70</v>
      </c>
      <c r="B26" s="74"/>
      <c r="C26" s="43">
        <f>C25-C27</f>
        <v>3.8609999999999998</v>
      </c>
      <c r="D26" s="64">
        <v>-426.74</v>
      </c>
      <c r="E26" s="64">
        <f>E25-E27</f>
        <v>4.806</v>
      </c>
      <c r="F26" s="64">
        <f>F25-F27</f>
        <v>4.7789999999999999</v>
      </c>
      <c r="G26" s="75">
        <v>0</v>
      </c>
      <c r="H26" s="47">
        <f t="shared" ref="H26:H27" si="3">F26-E26-G26+D26+F26</f>
        <v>-421.988</v>
      </c>
    </row>
    <row r="27" spans="1:8" ht="16.5" customHeight="1">
      <c r="A27" s="141" t="s">
        <v>68</v>
      </c>
      <c r="B27" s="142"/>
      <c r="C27" s="42">
        <f>C25*10%</f>
        <v>0.42900000000000005</v>
      </c>
      <c r="D27" s="47">
        <v>0.02</v>
      </c>
      <c r="E27" s="47">
        <f>E25*10%</f>
        <v>0.53400000000000003</v>
      </c>
      <c r="F27" s="47">
        <f>F25*10%</f>
        <v>0.53100000000000003</v>
      </c>
      <c r="G27" s="47">
        <f>F27</f>
        <v>0.53100000000000003</v>
      </c>
      <c r="H27" s="47">
        <f t="shared" si="3"/>
        <v>1.7000000000000015E-2</v>
      </c>
    </row>
    <row r="28" spans="1:8" s="4" customFormat="1" ht="12.75" customHeight="1">
      <c r="A28" s="164" t="s">
        <v>133</v>
      </c>
      <c r="B28" s="165"/>
      <c r="C28" s="91"/>
      <c r="D28" s="90">
        <v>0</v>
      </c>
      <c r="E28" s="91">
        <f>E30+E31+E32+E33</f>
        <v>0.57999999999999996</v>
      </c>
      <c r="F28" s="91">
        <f t="shared" ref="F28:G28" si="4">F30+F31+F32+F33</f>
        <v>0.57999999999999996</v>
      </c>
      <c r="G28" s="91">
        <f t="shared" si="4"/>
        <v>0.57999999999999996</v>
      </c>
      <c r="H28" s="64">
        <f>F28-E28-G28+D28+F28</f>
        <v>0</v>
      </c>
    </row>
    <row r="29" spans="1:8" ht="12.75" customHeight="1">
      <c r="A29" s="114" t="s">
        <v>134</v>
      </c>
      <c r="B29" s="98"/>
      <c r="C29" s="99"/>
      <c r="D29" s="101">
        <v>0</v>
      </c>
      <c r="E29" s="99"/>
      <c r="F29" s="99"/>
      <c r="G29" s="102"/>
      <c r="H29" s="90"/>
    </row>
    <row r="30" spans="1:8" ht="12.75" customHeight="1">
      <c r="A30" s="166" t="s">
        <v>135</v>
      </c>
      <c r="B30" s="167"/>
      <c r="C30" s="99"/>
      <c r="D30" s="101">
        <v>0</v>
      </c>
      <c r="E30" s="99">
        <v>0.08</v>
      </c>
      <c r="F30" s="99">
        <v>0.08</v>
      </c>
      <c r="G30" s="102">
        <v>0.08</v>
      </c>
      <c r="H30" s="64">
        <f t="shared" ref="H30:H33" si="5">F30-E30-G30+D30+F30</f>
        <v>0</v>
      </c>
    </row>
    <row r="31" spans="1:8" ht="12.75" customHeight="1">
      <c r="A31" s="166" t="s">
        <v>136</v>
      </c>
      <c r="B31" s="167"/>
      <c r="C31" s="99"/>
      <c r="D31" s="101">
        <v>0</v>
      </c>
      <c r="E31" s="99">
        <v>0</v>
      </c>
      <c r="F31" s="99">
        <v>0</v>
      </c>
      <c r="G31" s="102">
        <v>0</v>
      </c>
      <c r="H31" s="64">
        <f t="shared" si="5"/>
        <v>0</v>
      </c>
    </row>
    <row r="32" spans="1:8" ht="12.75" customHeight="1">
      <c r="A32" s="166" t="s">
        <v>137</v>
      </c>
      <c r="B32" s="167"/>
      <c r="C32" s="99"/>
      <c r="D32" s="101">
        <v>0</v>
      </c>
      <c r="E32" s="99">
        <v>0.48</v>
      </c>
      <c r="F32" s="99">
        <v>0.48</v>
      </c>
      <c r="G32" s="102">
        <v>0.48</v>
      </c>
      <c r="H32" s="64">
        <f t="shared" si="5"/>
        <v>0</v>
      </c>
    </row>
    <row r="33" spans="1:26" ht="12.75" customHeight="1">
      <c r="A33" s="166" t="s">
        <v>138</v>
      </c>
      <c r="B33" s="167"/>
      <c r="C33" s="99"/>
      <c r="D33" s="101">
        <v>0</v>
      </c>
      <c r="E33" s="99">
        <v>0.02</v>
      </c>
      <c r="F33" s="99">
        <v>0.02</v>
      </c>
      <c r="G33" s="102">
        <v>0.02</v>
      </c>
      <c r="H33" s="64">
        <f t="shared" si="5"/>
        <v>0</v>
      </c>
    </row>
    <row r="34" spans="1:26" s="95" customFormat="1">
      <c r="A34" s="103" t="s">
        <v>116</v>
      </c>
      <c r="B34" s="104"/>
      <c r="C34" s="91"/>
      <c r="D34" s="105"/>
      <c r="E34" s="91">
        <f>E8+E25+E28</f>
        <v>20.669999999999998</v>
      </c>
      <c r="F34" s="91">
        <f t="shared" ref="F34:G34" si="6">F8+F25+F28</f>
        <v>20.549999999999997</v>
      </c>
      <c r="G34" s="91">
        <f t="shared" si="6"/>
        <v>15.771000000000001</v>
      </c>
      <c r="H34" s="90"/>
      <c r="I34" s="107"/>
      <c r="J34" s="107"/>
    </row>
    <row r="35" spans="1:26" s="95" customFormat="1">
      <c r="A35" s="103" t="s">
        <v>117</v>
      </c>
      <c r="B35" s="104"/>
      <c r="C35" s="91"/>
      <c r="D35" s="105"/>
      <c r="E35" s="91"/>
      <c r="F35" s="91"/>
      <c r="G35" s="106"/>
      <c r="H35" s="90"/>
      <c r="I35" s="107"/>
      <c r="J35" s="107"/>
    </row>
    <row r="36" spans="1:26" ht="23.25" customHeight="1">
      <c r="A36" s="162" t="s">
        <v>123</v>
      </c>
      <c r="B36" s="163"/>
      <c r="C36" s="68"/>
      <c r="D36" s="69">
        <v>58.97</v>
      </c>
      <c r="E36" s="69">
        <v>24.76</v>
      </c>
      <c r="F36" s="69">
        <v>20.010000000000002</v>
      </c>
      <c r="G36" s="71">
        <f>G37+G38</f>
        <v>3.4017000000000004</v>
      </c>
      <c r="H36" s="64">
        <f t="shared" ref="H36:H38" si="7">F36-E36-G36+D36+F36</f>
        <v>70.828299999999999</v>
      </c>
    </row>
    <row r="37" spans="1:26" ht="14.25" customHeight="1">
      <c r="A37" s="73" t="s">
        <v>70</v>
      </c>
      <c r="B37" s="74"/>
      <c r="C37" s="68"/>
      <c r="D37" s="69">
        <v>58.81</v>
      </c>
      <c r="E37" s="69">
        <f>E36-E38</f>
        <v>20.550800000000002</v>
      </c>
      <c r="F37" s="69">
        <f>F36-F38</f>
        <v>16.6083</v>
      </c>
      <c r="G37" s="71">
        <v>0</v>
      </c>
      <c r="H37" s="64">
        <f t="shared" si="7"/>
        <v>71.475799999999992</v>
      </c>
    </row>
    <row r="38" spans="1:26" ht="15" customHeight="1">
      <c r="A38" s="76" t="s">
        <v>51</v>
      </c>
      <c r="B38" s="77"/>
      <c r="C38" s="70"/>
      <c r="D38" s="67">
        <v>-0.96</v>
      </c>
      <c r="E38" s="67">
        <f>E36*17%</f>
        <v>4.2092000000000009</v>
      </c>
      <c r="F38" s="67">
        <f>F36*17%</f>
        <v>3.4017000000000004</v>
      </c>
      <c r="G38" s="66">
        <f>F38</f>
        <v>3.4017000000000004</v>
      </c>
      <c r="H38" s="64">
        <f t="shared" si="7"/>
        <v>-1.7675000000000005</v>
      </c>
    </row>
    <row r="39" spans="1:26" s="95" customFormat="1">
      <c r="A39" s="147" t="s">
        <v>118</v>
      </c>
      <c r="B39" s="148"/>
      <c r="C39" s="91"/>
      <c r="D39" s="105"/>
      <c r="E39" s="91">
        <f>E36</f>
        <v>24.76</v>
      </c>
      <c r="F39" s="91">
        <f>F36</f>
        <v>20.010000000000002</v>
      </c>
      <c r="G39" s="91">
        <f>G36</f>
        <v>3.4017000000000004</v>
      </c>
      <c r="H39" s="90"/>
    </row>
    <row r="40" spans="1:26" s="95" customFormat="1">
      <c r="A40" s="147" t="s">
        <v>124</v>
      </c>
      <c r="B40" s="148"/>
      <c r="C40" s="91"/>
      <c r="D40" s="105"/>
      <c r="E40" s="91">
        <f>E34+E39</f>
        <v>45.43</v>
      </c>
      <c r="F40" s="91">
        <f t="shared" ref="F40:G40" si="8">F34+F39</f>
        <v>40.56</v>
      </c>
      <c r="G40" s="91">
        <f t="shared" si="8"/>
        <v>19.172700000000003</v>
      </c>
      <c r="H40" s="90"/>
    </row>
    <row r="41" spans="1:26" s="95" customFormat="1" ht="15" customHeight="1">
      <c r="A41" s="147" t="s">
        <v>125</v>
      </c>
      <c r="B41" s="148"/>
      <c r="C41" s="91"/>
      <c r="D41" s="90">
        <f>D3</f>
        <v>-368.96000000000004</v>
      </c>
      <c r="E41" s="91"/>
      <c r="F41" s="91"/>
      <c r="G41" s="91"/>
      <c r="H41" s="90">
        <f>F40-E40+D41+F40-G40</f>
        <v>-352.44270000000006</v>
      </c>
    </row>
    <row r="42" spans="1:26" s="95" customFormat="1" ht="21.75" customHeight="1">
      <c r="A42" s="131" t="s">
        <v>132</v>
      </c>
      <c r="B42" s="131"/>
      <c r="C42" s="88"/>
      <c r="D42" s="89"/>
      <c r="E42" s="90"/>
      <c r="F42" s="91"/>
      <c r="G42" s="91"/>
      <c r="H42" s="92">
        <f>H43+H44+0.01</f>
        <v>-352.4427</v>
      </c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spans="1:26" s="95" customFormat="1" ht="16.5" customHeight="1">
      <c r="A43" s="131" t="s">
        <v>120</v>
      </c>
      <c r="B43" s="132"/>
      <c r="C43" s="88"/>
      <c r="D43" s="88"/>
      <c r="E43" s="90"/>
      <c r="F43" s="91"/>
      <c r="G43" s="91"/>
      <c r="H43" s="92">
        <f>H27+H37</f>
        <v>71.492799999999988</v>
      </c>
      <c r="I43" s="94"/>
      <c r="J43" s="108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1:26" s="95" customFormat="1" ht="16.5" customHeight="1">
      <c r="A44" s="160" t="s">
        <v>121</v>
      </c>
      <c r="B44" s="161"/>
      <c r="C44" s="88"/>
      <c r="D44" s="88"/>
      <c r="E44" s="90"/>
      <c r="F44" s="91"/>
      <c r="G44" s="91"/>
      <c r="H44" s="92">
        <f>H8+H26+H28+H38</f>
        <v>-423.94549999999998</v>
      </c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24.75" customHeight="1">
      <c r="A45" s="133" t="s">
        <v>119</v>
      </c>
      <c r="B45" s="134"/>
      <c r="C45" s="134"/>
      <c r="D45" s="134"/>
      <c r="E45" s="134"/>
      <c r="F45" s="134"/>
      <c r="G45" s="134"/>
      <c r="H45" s="134"/>
    </row>
    <row r="46" spans="1:26" ht="24.75" customHeight="1">
      <c r="A46" s="112"/>
      <c r="B46" s="113"/>
      <c r="C46" s="113"/>
      <c r="D46" s="113"/>
      <c r="E46" s="113"/>
      <c r="F46" s="113"/>
      <c r="G46" s="113"/>
      <c r="H46" s="113"/>
    </row>
    <row r="47" spans="1:26" ht="21.75" customHeight="1">
      <c r="A47" s="21" t="s">
        <v>131</v>
      </c>
      <c r="D47" s="23"/>
      <c r="E47" s="23"/>
      <c r="F47" s="23"/>
      <c r="G47" s="23"/>
    </row>
    <row r="48" spans="1:26" ht="12" customHeight="1">
      <c r="A48" s="150" t="s">
        <v>53</v>
      </c>
      <c r="B48" s="142"/>
      <c r="C48" s="142"/>
      <c r="D48" s="120"/>
      <c r="E48" s="31" t="s">
        <v>54</v>
      </c>
      <c r="F48" s="31" t="s">
        <v>55</v>
      </c>
      <c r="G48" s="31" t="s">
        <v>56</v>
      </c>
      <c r="H48" s="6" t="s">
        <v>126</v>
      </c>
    </row>
    <row r="49" spans="1:8" ht="25.5" customHeight="1">
      <c r="A49" s="151" t="s">
        <v>79</v>
      </c>
      <c r="B49" s="152"/>
      <c r="C49" s="152"/>
      <c r="D49" s="153"/>
      <c r="E49" s="32"/>
      <c r="F49" s="109">
        <v>0</v>
      </c>
      <c r="G49" s="110">
        <v>0</v>
      </c>
      <c r="H49" s="111"/>
    </row>
    <row r="50" spans="1:8" s="4" customFormat="1" ht="13.5" customHeight="1">
      <c r="A50" s="158" t="s">
        <v>7</v>
      </c>
      <c r="B50" s="159"/>
      <c r="C50" s="159"/>
      <c r="D50" s="139"/>
      <c r="E50" s="48"/>
      <c r="F50" s="49"/>
      <c r="G50" s="50">
        <f>SUM(G49:G49)</f>
        <v>0</v>
      </c>
      <c r="H50" s="87"/>
    </row>
    <row r="51" spans="1:8" s="4" customFormat="1" ht="13.5" customHeight="1">
      <c r="A51" s="78"/>
      <c r="B51" s="79"/>
      <c r="C51" s="79"/>
      <c r="D51" s="79"/>
      <c r="E51" s="80"/>
      <c r="F51" s="81"/>
      <c r="G51" s="82"/>
    </row>
    <row r="52" spans="1:8">
      <c r="A52" s="21" t="s">
        <v>43</v>
      </c>
      <c r="D52" s="23"/>
      <c r="E52" s="23"/>
      <c r="F52" s="23"/>
      <c r="G52" s="23"/>
    </row>
    <row r="53" spans="1:8">
      <c r="A53" s="21" t="s">
        <v>44</v>
      </c>
      <c r="D53" s="23"/>
      <c r="E53" s="23"/>
      <c r="F53" s="23"/>
      <c r="G53" s="23"/>
    </row>
    <row r="54" spans="1:8" ht="23.25" customHeight="1">
      <c r="A54" s="150" t="s">
        <v>58</v>
      </c>
      <c r="B54" s="142"/>
      <c r="C54" s="142"/>
      <c r="D54" s="142"/>
      <c r="E54" s="120"/>
      <c r="F54" s="34" t="s">
        <v>55</v>
      </c>
      <c r="G54" s="33" t="s">
        <v>57</v>
      </c>
    </row>
    <row r="55" spans="1:8">
      <c r="A55" s="150" t="s">
        <v>79</v>
      </c>
      <c r="B55" s="142"/>
      <c r="C55" s="142"/>
      <c r="D55" s="142"/>
      <c r="E55" s="120"/>
      <c r="F55" s="31"/>
      <c r="G55" s="31">
        <v>0</v>
      </c>
    </row>
    <row r="56" spans="1:8">
      <c r="A56" s="23"/>
      <c r="D56" s="23"/>
      <c r="E56" s="23"/>
      <c r="F56" s="23"/>
      <c r="G56" s="23"/>
    </row>
    <row r="57" spans="1:8" s="4" customFormat="1">
      <c r="A57" s="21" t="s">
        <v>73</v>
      </c>
      <c r="B57" s="45"/>
      <c r="C57" s="46"/>
      <c r="D57" s="21"/>
      <c r="E57" s="21"/>
      <c r="F57" s="21"/>
      <c r="G57" s="21"/>
    </row>
    <row r="58" spans="1:8">
      <c r="A58" s="154" t="s">
        <v>74</v>
      </c>
      <c r="B58" s="140"/>
      <c r="C58" s="155" t="s">
        <v>75</v>
      </c>
      <c r="D58" s="140"/>
      <c r="E58" s="31" t="s">
        <v>76</v>
      </c>
      <c r="F58" s="31" t="s">
        <v>77</v>
      </c>
      <c r="G58" s="31" t="s">
        <v>78</v>
      </c>
    </row>
    <row r="59" spans="1:8">
      <c r="A59" s="154" t="s">
        <v>91</v>
      </c>
      <c r="B59" s="140"/>
      <c r="C59" s="156" t="s">
        <v>79</v>
      </c>
      <c r="D59" s="157"/>
      <c r="E59" s="31" t="s">
        <v>79</v>
      </c>
      <c r="F59" s="31" t="s">
        <v>79</v>
      </c>
      <c r="G59" s="31" t="s">
        <v>79</v>
      </c>
    </row>
    <row r="60" spans="1:8">
      <c r="A60" s="23"/>
      <c r="D60" s="23"/>
      <c r="E60" s="23"/>
      <c r="F60" s="23"/>
      <c r="G60" s="23"/>
    </row>
    <row r="62" spans="1:8">
      <c r="A62" s="21" t="s">
        <v>43</v>
      </c>
      <c r="E62" s="35"/>
      <c r="F62" s="83"/>
      <c r="G62" s="35"/>
    </row>
    <row r="63" spans="1:8">
      <c r="A63" s="21" t="s">
        <v>130</v>
      </c>
      <c r="B63" s="84"/>
      <c r="C63" s="85"/>
      <c r="D63" s="21"/>
      <c r="E63" s="35"/>
      <c r="F63" s="83"/>
      <c r="G63" s="35"/>
    </row>
    <row r="64" spans="1:8" ht="54.75" customHeight="1">
      <c r="A64" s="149" t="s">
        <v>143</v>
      </c>
      <c r="B64" s="149"/>
      <c r="C64" s="149"/>
      <c r="D64" s="149"/>
      <c r="E64" s="149"/>
      <c r="F64" s="149"/>
      <c r="G64" s="149"/>
    </row>
    <row r="67" spans="1:6">
      <c r="A67" s="4" t="s">
        <v>80</v>
      </c>
      <c r="B67" s="45"/>
      <c r="C67" s="46"/>
      <c r="D67" s="4"/>
      <c r="E67" s="4" t="s">
        <v>81</v>
      </c>
      <c r="F67" s="4"/>
    </row>
    <row r="68" spans="1:6">
      <c r="A68" s="4" t="s">
        <v>82</v>
      </c>
      <c r="B68" s="45"/>
      <c r="C68" s="46"/>
      <c r="D68" s="4"/>
      <c r="E68" s="4"/>
      <c r="F68" s="4"/>
    </row>
    <row r="69" spans="1:6">
      <c r="A69" s="4" t="s">
        <v>112</v>
      </c>
      <c r="B69" s="45"/>
      <c r="C69" s="46"/>
      <c r="D69" s="4"/>
      <c r="E69" s="4"/>
      <c r="F69" s="4"/>
    </row>
    <row r="71" spans="1:6">
      <c r="A71" s="23" t="s">
        <v>83</v>
      </c>
      <c r="B71" s="65"/>
    </row>
    <row r="72" spans="1:6">
      <c r="A72" s="23" t="s">
        <v>84</v>
      </c>
      <c r="B72" s="65"/>
      <c r="C72" s="44" t="s">
        <v>25</v>
      </c>
    </row>
    <row r="73" spans="1:6">
      <c r="A73" s="23" t="s">
        <v>85</v>
      </c>
      <c r="B73" s="65"/>
      <c r="C73" s="44" t="s">
        <v>86</v>
      </c>
    </row>
    <row r="74" spans="1:6">
      <c r="A74" s="23" t="s">
        <v>87</v>
      </c>
      <c r="B74" s="65"/>
      <c r="C74" s="44" t="s">
        <v>88</v>
      </c>
    </row>
  </sheetData>
  <mergeCells count="40">
    <mergeCell ref="A39:B39"/>
    <mergeCell ref="A28:B28"/>
    <mergeCell ref="A30:B30"/>
    <mergeCell ref="A31:B31"/>
    <mergeCell ref="A32:B32"/>
    <mergeCell ref="A33:B33"/>
    <mergeCell ref="A17:B17"/>
    <mergeCell ref="A18:B18"/>
    <mergeCell ref="A20:B20"/>
    <mergeCell ref="A36:B36"/>
    <mergeCell ref="A27:B27"/>
    <mergeCell ref="A41:B41"/>
    <mergeCell ref="A64:G64"/>
    <mergeCell ref="A48:D48"/>
    <mergeCell ref="A49:D49"/>
    <mergeCell ref="A59:B59"/>
    <mergeCell ref="C58:D58"/>
    <mergeCell ref="C59:D59"/>
    <mergeCell ref="A58:B58"/>
    <mergeCell ref="A50:D50"/>
    <mergeCell ref="A54:E54"/>
    <mergeCell ref="A55:E55"/>
    <mergeCell ref="A43:B43"/>
    <mergeCell ref="A44:B44"/>
    <mergeCell ref="A4:B4"/>
    <mergeCell ref="A5:B5"/>
    <mergeCell ref="A45:H45"/>
    <mergeCell ref="A42:B42"/>
    <mergeCell ref="A3:B3"/>
    <mergeCell ref="A6:H6"/>
    <mergeCell ref="A7:B7"/>
    <mergeCell ref="A8:B8"/>
    <mergeCell ref="A10:B10"/>
    <mergeCell ref="A11:H11"/>
    <mergeCell ref="A12:B12"/>
    <mergeCell ref="A25:B25"/>
    <mergeCell ref="A23:B23"/>
    <mergeCell ref="A14:B14"/>
    <mergeCell ref="A15:B15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2017-03-03T00:26:48Z</cp:lastPrinted>
  <dcterms:created xsi:type="dcterms:W3CDTF">2013-02-18T04:38:06Z</dcterms:created>
  <dcterms:modified xsi:type="dcterms:W3CDTF">2018-03-20T05:09:01Z</dcterms:modified>
</cp:coreProperties>
</file>