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44" i="8" l="1"/>
  <c r="H45" i="8"/>
  <c r="H38" i="8"/>
  <c r="H37" i="8"/>
  <c r="H39" i="8"/>
  <c r="E39" i="8" l="1"/>
  <c r="F39" i="8"/>
  <c r="D42" i="8" l="1"/>
  <c r="C26" i="8"/>
  <c r="C27" i="8"/>
  <c r="C23" i="8"/>
  <c r="C22" i="8"/>
  <c r="C16" i="8"/>
  <c r="C13" i="8"/>
  <c r="C17" i="8"/>
  <c r="C8" i="8"/>
  <c r="G32" i="8" l="1"/>
  <c r="G33" i="8"/>
  <c r="H33" i="8" s="1"/>
  <c r="G34" i="8"/>
  <c r="G31" i="8"/>
  <c r="H34" i="8"/>
  <c r="H32" i="8"/>
  <c r="H31" i="8"/>
  <c r="G29" i="8"/>
  <c r="F29" i="8"/>
  <c r="E29" i="8"/>
  <c r="F8" i="8"/>
  <c r="F40" i="8"/>
  <c r="E40" i="8"/>
  <c r="F38" i="8"/>
  <c r="H18" i="8"/>
  <c r="H15" i="8"/>
  <c r="H12" i="8"/>
  <c r="E8" i="8"/>
  <c r="G39" i="8" l="1"/>
  <c r="E35" i="8"/>
  <c r="E41" i="8" s="1"/>
  <c r="G37" i="8"/>
  <c r="F35" i="8"/>
  <c r="F41" i="8" s="1"/>
  <c r="E38" i="8"/>
  <c r="H29" i="8"/>
  <c r="H8" i="8"/>
  <c r="H21" i="8"/>
  <c r="F23" i="8"/>
  <c r="G15" i="8"/>
  <c r="F17" i="8"/>
  <c r="G21" i="8"/>
  <c r="G12" i="8"/>
  <c r="G14" i="8" s="1"/>
  <c r="G13" i="8" s="1"/>
  <c r="G8" i="8"/>
  <c r="F27" i="8"/>
  <c r="G27" i="8" s="1"/>
  <c r="G25" i="8" s="1"/>
  <c r="H25" i="8" s="1"/>
  <c r="E27" i="8"/>
  <c r="E26" i="8" s="1"/>
  <c r="E17" i="8"/>
  <c r="E16" i="8" s="1"/>
  <c r="F14" i="8"/>
  <c r="E14" i="8"/>
  <c r="E13" i="8" s="1"/>
  <c r="E23" i="8"/>
  <c r="E22" i="8" s="1"/>
  <c r="F10" i="8"/>
  <c r="F9" i="8" s="1"/>
  <c r="E10" i="8"/>
  <c r="E9" i="8" s="1"/>
  <c r="D10" i="8"/>
  <c r="D9" i="8" s="1"/>
  <c r="G51" i="8"/>
  <c r="D23" i="8"/>
  <c r="D22" i="8" s="1"/>
  <c r="D20" i="8"/>
  <c r="D17" i="8"/>
  <c r="D16" i="8" s="1"/>
  <c r="D14" i="8"/>
  <c r="D13" i="8" s="1"/>
  <c r="C14" i="8"/>
  <c r="C10" i="8"/>
  <c r="C9" i="8" s="1"/>
  <c r="G40" i="8" l="1"/>
  <c r="G35" i="8"/>
  <c r="F26" i="8"/>
  <c r="H26" i="8" s="1"/>
  <c r="G23" i="8"/>
  <c r="G22" i="8" s="1"/>
  <c r="H23" i="8"/>
  <c r="D19" i="8"/>
  <c r="H19" i="8" s="1"/>
  <c r="H20" i="8"/>
  <c r="G17" i="8"/>
  <c r="G16" i="8" s="1"/>
  <c r="H17" i="8"/>
  <c r="H14" i="8"/>
  <c r="F13" i="8"/>
  <c r="H13" i="8" s="1"/>
  <c r="H27" i="8"/>
  <c r="F16" i="8"/>
  <c r="H16" i="8" s="1"/>
  <c r="F22" i="8"/>
  <c r="H22" i="8" s="1"/>
  <c r="G10" i="8"/>
  <c r="G9" i="8" s="1"/>
  <c r="H9" i="8"/>
  <c r="H10" i="8"/>
  <c r="G41" i="8" l="1"/>
  <c r="H42" i="8" s="1"/>
  <c r="H43" i="8"/>
</calcChain>
</file>

<file path=xl/sharedStrings.xml><?xml version="1.0" encoding="utf-8"?>
<sst xmlns="http://schemas.openxmlformats.org/spreadsheetml/2006/main" count="157" uniqueCount="137">
  <si>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</si>
  <si>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</si>
  <si>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</si>
  <si>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</si>
  <si>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</si>
  <si>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</si>
  <si>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</si>
  <si>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</si>
  <si>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</si>
  <si>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</si>
  <si>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</si>
  <si>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</si>
  <si>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</si>
  <si>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</si>
  <si>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</si>
  <si>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</si>
  <si>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</si>
  <si>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</si>
  <si>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</si>
  <si>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</si>
  <si>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</si>
  <si>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</si>
  <si>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</si>
  <si>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</si>
  <si>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</si>
  <si>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</si>
  <si>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</si>
  <si>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</si>
  <si>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</si>
  <si>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</si>
  <si>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</si>
  <si>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</si>
  <si>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</si>
  <si>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</si>
  <si>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</si>
  <si>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</si>
  <si>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</si>
  <si>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</si>
  <si>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</si>
  <si>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</si>
  <si>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</si>
  <si>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</si>
  <si>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</si>
  <si>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</si>
  <si>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</si>
  <si>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</si>
  <si>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</si>
  <si>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</si>
  <si>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</si>
  <si>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</si>
  <si>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</si>
  <si>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</si>
  <si>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</si>
  <si>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</si>
  <si>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</si>
  <si>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</si>
  <si>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</si>
  <si>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</si>
  <si>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</si>
  <si>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</si>
  <si>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</si>
  <si>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</si>
  <si>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</si>
  <si>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</si>
  <si>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</si>
  <si>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</si>
  <si>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</si>
  <si>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</si>
  <si>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</si>
  <si>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</si>
  <si>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</si>
  <si>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</si>
  <si>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</si>
  <si>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</si>
  <si>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</si>
  <si>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</si>
  <si>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</si>
  <si>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</si>
  <si>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</si>
  <si>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</si>
  <si>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</si>
  <si>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</si>
  <si>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</si>
  <si>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</si>
  <si>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</si>
  <si>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</si>
  <si>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</si>
  <si>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</si>
  <si>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</si>
  <si>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</si>
  <si>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</si>
  <si>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</si>
  <si>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</si>
  <si>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</si>
  <si>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</si>
  <si>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</si>
  <si>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</si>
  <si>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</si>
  <si>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</si>
  <si>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2-673-747</t>
  </si>
  <si>
    <t>ООО "Комфорт"</t>
  </si>
  <si>
    <t>ул. Тунгусская, 8</t>
  </si>
  <si>
    <t>Количество проживающих</t>
  </si>
  <si>
    <t>№ 39 по ул.Светланская</t>
  </si>
  <si>
    <t>ИТОГО ПО ДОМУ: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</si>
  <si>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</si>
  <si>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</si>
  <si>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</si>
  <si>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по дому</t>
  </si>
  <si>
    <t>ООО " Восток Мегаполис"</t>
  </si>
  <si>
    <t>ПРОЧИЕ УСЛУГИ:</t>
  </si>
  <si>
    <t>в т.ч. услуги по управлению, налоги</t>
  </si>
  <si>
    <t>ИТОГО ПО ПРОЧИМ УСЛУГАМ:</t>
  </si>
  <si>
    <t>ВСЕГО ПО ДОМУ: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</si>
  <si>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</si>
  <si>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</si>
  <si>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</si>
  <si>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</si>
  <si>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</si>
  <si>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</si>
  <si>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314,20 м2</t>
  </si>
  <si>
    <t>77,50 м2</t>
  </si>
  <si>
    <t>работ нет</t>
  </si>
  <si>
    <t>Часть 4</t>
  </si>
  <si>
    <t>Управляющая компания предлагает: ремонт инженерных сетей ХГВС, ремонт системы электроснабжения.  Собственникам необходимо предоставить протокол общего собрания о выполнении предложенных, или иных необходимых работ. При недостаточном количестве средств, выполнение предлагаемых работ возможно за счет дополнительного сбора.</t>
  </si>
  <si>
    <t xml:space="preserve">                       Отчет ООО "Управляющей компании Ленинского района"  за 2019 г.</t>
  </si>
  <si>
    <t>95,20 м2</t>
  </si>
  <si>
    <t>19 чел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</si>
  <si>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</si>
  <si>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</si>
  <si>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периода 2019г</t>
  </si>
  <si>
    <t>3. Перечень работ, выполненных по статье " текущий ремонт"  в 2019 году.</t>
  </si>
  <si>
    <t>План по статье "текущий ремонт" на 2020 год</t>
  </si>
  <si>
    <t>2-20-50-87</t>
  </si>
  <si>
    <t>1.Отчет об исполнении договора управления за 2019 г.(тыс.р.)</t>
  </si>
  <si>
    <t>1. Текущий ремонт коммуникаций, проходящих через нежилые помещения</t>
  </si>
  <si>
    <t>ИСХ. №  144/01  от   30.01.2020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</si>
</sst>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0" fillId="0" borderId="0" xfId="0" applyNumberFormat="1"/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164" fontId="9" fillId="2" borderId="1" xfId="0" applyNumberFormat="1" applyFont="1" applyFill="1" applyBorder="1"/>
    <xf numFmtId="0" fontId="0" fillId="0" borderId="0" xfId="0" applyAlignment="1"/>
    <xf numFmtId="0" fontId="4" fillId="2" borderId="0" xfId="0" applyFont="1" applyFill="1"/>
    <xf numFmtId="2" fontId="0" fillId="2" borderId="0" xfId="0" applyNumberForma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0" fillId="0" borderId="0" xfId="0" applyNumberFormat="1" applyAlignment="1"/>
    <xf numFmtId="2" fontId="0" fillId="2" borderId="0" xfId="0" applyNumberFormat="1" applyFill="1"/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/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ill="1" applyAlignment="1"/>
    <xf numFmtId="0" fontId="9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2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9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9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10" zoomScaleNormal="110" workbookViewId="0">
      <selection activeCell="E12" sqref="E12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125</v>
      </c>
      <c r="C1" s="1"/>
    </row>
    <row r="2" spans="1:4" ht="15" customHeight="1" x14ac:dyDescent="0.25">
      <c r="A2" s="2" t="s">
        <v>47</v>
      </c>
      <c r="C2" s="4"/>
    </row>
    <row r="3" spans="1:4" ht="15.75" x14ac:dyDescent="0.25">
      <c r="B3" s="4" t="s">
        <v>10</v>
      </c>
      <c r="C3" s="23" t="s">
        <v>103</v>
      </c>
    </row>
    <row r="4" spans="1:4" s="22" customFormat="1" ht="14.25" customHeight="1" x14ac:dyDescent="0.2">
      <c r="A4" s="21" t="s">
        <v>136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48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45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16" t="s">
        <v>12</v>
      </c>
      <c r="D9" s="117"/>
    </row>
    <row r="10" spans="1:4" s="3" customFormat="1" ht="24" customHeight="1" x14ac:dyDescent="0.25">
      <c r="A10" s="13" t="s">
        <v>2</v>
      </c>
      <c r="B10" s="15" t="s">
        <v>13</v>
      </c>
      <c r="C10" s="118" t="s">
        <v>71</v>
      </c>
      <c r="D10" s="112"/>
    </row>
    <row r="11" spans="1:4" s="3" customFormat="1" ht="15" customHeight="1" x14ac:dyDescent="0.25">
      <c r="A11" s="13" t="s">
        <v>3</v>
      </c>
      <c r="B11" s="14" t="s">
        <v>14</v>
      </c>
      <c r="C11" s="116" t="s">
        <v>15</v>
      </c>
      <c r="D11" s="117"/>
    </row>
    <row r="12" spans="1:4" s="3" customFormat="1" ht="18" customHeight="1" x14ac:dyDescent="0.25">
      <c r="A12" s="119">
        <v>5</v>
      </c>
      <c r="B12" s="119" t="s">
        <v>84</v>
      </c>
      <c r="C12" s="54" t="s">
        <v>85</v>
      </c>
      <c r="D12" s="55" t="s">
        <v>86</v>
      </c>
    </row>
    <row r="13" spans="1:4" s="3" customFormat="1" ht="14.25" customHeight="1" x14ac:dyDescent="0.25">
      <c r="A13" s="119"/>
      <c r="B13" s="119"/>
      <c r="C13" s="54" t="s">
        <v>87</v>
      </c>
      <c r="D13" s="55" t="s">
        <v>88</v>
      </c>
    </row>
    <row r="14" spans="1:4" s="3" customFormat="1" x14ac:dyDescent="0.25">
      <c r="A14" s="119"/>
      <c r="B14" s="119"/>
      <c r="C14" s="54" t="s">
        <v>89</v>
      </c>
      <c r="D14" s="55" t="s">
        <v>90</v>
      </c>
    </row>
    <row r="15" spans="1:4" s="3" customFormat="1" ht="16.5" customHeight="1" x14ac:dyDescent="0.25">
      <c r="A15" s="119"/>
      <c r="B15" s="119"/>
      <c r="C15" s="54" t="s">
        <v>91</v>
      </c>
      <c r="D15" s="55" t="s">
        <v>93</v>
      </c>
    </row>
    <row r="16" spans="1:4" s="3" customFormat="1" ht="16.5" customHeight="1" x14ac:dyDescent="0.25">
      <c r="A16" s="119"/>
      <c r="B16" s="119"/>
      <c r="C16" s="54" t="s">
        <v>92</v>
      </c>
      <c r="D16" s="55" t="s">
        <v>86</v>
      </c>
    </row>
    <row r="17" spans="1:4" s="5" customFormat="1" ht="15.75" customHeight="1" x14ac:dyDescent="0.25">
      <c r="A17" s="119"/>
      <c r="B17" s="119"/>
      <c r="C17" s="54" t="s">
        <v>94</v>
      </c>
      <c r="D17" s="55" t="s">
        <v>95</v>
      </c>
    </row>
    <row r="18" spans="1:4" s="5" customFormat="1" ht="15.75" customHeight="1" x14ac:dyDescent="0.25">
      <c r="A18" s="119"/>
      <c r="B18" s="119"/>
      <c r="C18" s="56" t="s">
        <v>96</v>
      </c>
      <c r="D18" s="55" t="s">
        <v>97</v>
      </c>
    </row>
    <row r="19" spans="1:4" ht="17.25" customHeight="1" x14ac:dyDescent="0.25">
      <c r="A19" s="13" t="s">
        <v>4</v>
      </c>
      <c r="B19" s="14" t="s">
        <v>16</v>
      </c>
      <c r="C19" s="120" t="s">
        <v>82</v>
      </c>
      <c r="D19" s="121"/>
    </row>
    <row r="20" spans="1:4" s="5" customFormat="1" ht="15.75" customHeight="1" x14ac:dyDescent="0.25">
      <c r="A20" s="13" t="s">
        <v>5</v>
      </c>
      <c r="B20" s="14" t="s">
        <v>17</v>
      </c>
      <c r="C20" s="122" t="s">
        <v>51</v>
      </c>
      <c r="D20" s="123"/>
    </row>
    <row r="21" spans="1:4" s="5" customFormat="1" ht="15" customHeight="1" x14ac:dyDescent="0.25">
      <c r="A21" s="13" t="s">
        <v>6</v>
      </c>
      <c r="B21" s="14" t="s">
        <v>18</v>
      </c>
      <c r="C21" s="118" t="s">
        <v>19</v>
      </c>
      <c r="D21" s="124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30.75" customHeight="1" x14ac:dyDescent="0.25">
      <c r="A26" s="113" t="s">
        <v>26</v>
      </c>
      <c r="B26" s="114"/>
      <c r="C26" s="114"/>
      <c r="D26" s="115"/>
    </row>
    <row r="27" spans="1:4" ht="12" customHeight="1" x14ac:dyDescent="0.25">
      <c r="A27" s="51"/>
      <c r="B27" s="52"/>
      <c r="C27" s="52"/>
      <c r="D27" s="53"/>
    </row>
    <row r="28" spans="1:4" ht="13.5" customHeight="1" x14ac:dyDescent="0.25">
      <c r="A28" s="7">
        <v>1</v>
      </c>
      <c r="B28" s="6" t="s">
        <v>98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100</v>
      </c>
      <c r="C30" s="6" t="s">
        <v>24</v>
      </c>
      <c r="D30" s="6" t="s">
        <v>99</v>
      </c>
    </row>
    <row r="31" spans="1:4" x14ac:dyDescent="0.25">
      <c r="A31" s="20" t="s">
        <v>39</v>
      </c>
      <c r="B31" s="19"/>
      <c r="C31" s="19"/>
      <c r="D31" s="19"/>
    </row>
    <row r="32" spans="1:4" x14ac:dyDescent="0.25">
      <c r="A32" s="20" t="s">
        <v>40</v>
      </c>
      <c r="B32" s="19"/>
      <c r="C32" s="19"/>
      <c r="D32" s="19"/>
    </row>
    <row r="33" spans="1:4" x14ac:dyDescent="0.25">
      <c r="A33" s="7">
        <v>1</v>
      </c>
      <c r="B33" s="6" t="s">
        <v>109</v>
      </c>
      <c r="C33" s="6" t="s">
        <v>101</v>
      </c>
      <c r="D33" s="6" t="s">
        <v>28</v>
      </c>
    </row>
    <row r="34" spans="1:4" ht="15" customHeight="1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7"/>
      <c r="B36" s="12"/>
      <c r="C36" s="12"/>
      <c r="D36" s="12"/>
    </row>
    <row r="37" spans="1:4" x14ac:dyDescent="0.25">
      <c r="A37" s="4" t="s">
        <v>46</v>
      </c>
      <c r="B37" s="19"/>
      <c r="C37" s="19"/>
      <c r="D37" s="19"/>
    </row>
    <row r="38" spans="1:4" ht="15" customHeight="1" x14ac:dyDescent="0.25">
      <c r="A38" s="7">
        <v>1</v>
      </c>
      <c r="B38" s="6" t="s">
        <v>31</v>
      </c>
      <c r="C38" s="111">
        <v>1918</v>
      </c>
      <c r="D38" s="110"/>
    </row>
    <row r="39" spans="1:4" x14ac:dyDescent="0.25">
      <c r="A39" s="7">
        <v>2</v>
      </c>
      <c r="B39" s="6" t="s">
        <v>33</v>
      </c>
      <c r="C39" s="111">
        <v>2</v>
      </c>
      <c r="D39" s="110"/>
    </row>
    <row r="40" spans="1:4" x14ac:dyDescent="0.25">
      <c r="A40" s="7">
        <v>3</v>
      </c>
      <c r="B40" s="6" t="s">
        <v>34</v>
      </c>
      <c r="C40" s="111">
        <v>1</v>
      </c>
      <c r="D40" s="110"/>
    </row>
    <row r="41" spans="1:4" ht="15" customHeight="1" x14ac:dyDescent="0.25">
      <c r="A41" s="7">
        <v>4</v>
      </c>
      <c r="B41" s="6" t="s">
        <v>32</v>
      </c>
      <c r="C41" s="111" t="s">
        <v>72</v>
      </c>
      <c r="D41" s="110"/>
    </row>
    <row r="42" spans="1:4" x14ac:dyDescent="0.25">
      <c r="A42" s="7">
        <v>5</v>
      </c>
      <c r="B42" s="6" t="s">
        <v>35</v>
      </c>
      <c r="C42" s="111" t="s">
        <v>72</v>
      </c>
      <c r="D42" s="110"/>
    </row>
    <row r="43" spans="1:4" x14ac:dyDescent="0.25">
      <c r="A43" s="7">
        <v>6</v>
      </c>
      <c r="B43" s="6" t="s">
        <v>36</v>
      </c>
      <c r="C43" s="111" t="s">
        <v>120</v>
      </c>
      <c r="D43" s="110"/>
    </row>
    <row r="44" spans="1:4" ht="15" customHeight="1" x14ac:dyDescent="0.25">
      <c r="A44" s="7">
        <v>7</v>
      </c>
      <c r="B44" s="6" t="s">
        <v>37</v>
      </c>
      <c r="C44" s="111" t="s">
        <v>126</v>
      </c>
      <c r="D44" s="110"/>
    </row>
    <row r="45" spans="1:4" x14ac:dyDescent="0.25">
      <c r="A45" s="7">
        <v>8</v>
      </c>
      <c r="B45" s="6" t="s">
        <v>38</v>
      </c>
      <c r="C45" s="111" t="s">
        <v>121</v>
      </c>
      <c r="D45" s="110"/>
    </row>
    <row r="46" spans="1:4" x14ac:dyDescent="0.25">
      <c r="A46" s="7">
        <v>9</v>
      </c>
      <c r="B46" s="6" t="s">
        <v>102</v>
      </c>
      <c r="C46" s="111" t="s">
        <v>127</v>
      </c>
      <c r="D46" s="112"/>
    </row>
    <row r="47" spans="1:4" x14ac:dyDescent="0.25">
      <c r="A47" s="7">
        <v>10</v>
      </c>
      <c r="B47" s="6" t="s">
        <v>70</v>
      </c>
      <c r="C47" s="109">
        <v>41609</v>
      </c>
      <c r="D47" s="110"/>
    </row>
    <row r="48" spans="1:4" x14ac:dyDescent="0.25">
      <c r="A48" s="4"/>
    </row>
    <row r="49" spans="1:4" x14ac:dyDescent="0.25">
      <c r="A49" s="4"/>
    </row>
    <row r="51" spans="1:4" x14ac:dyDescent="0.25">
      <c r="A51" s="57"/>
      <c r="B51" s="57"/>
      <c r="C51" s="58"/>
      <c r="D51" s="59"/>
    </row>
    <row r="52" spans="1:4" x14ac:dyDescent="0.25">
      <c r="A52" s="57"/>
      <c r="B52" s="57"/>
      <c r="C52" s="58"/>
      <c r="D52" s="59"/>
    </row>
    <row r="53" spans="1:4" x14ac:dyDescent="0.25">
      <c r="A53" s="57"/>
      <c r="B53" s="57"/>
      <c r="C53" s="58"/>
      <c r="D53" s="59"/>
    </row>
    <row r="54" spans="1:4" x14ac:dyDescent="0.25">
      <c r="A54" s="57"/>
      <c r="B54" s="57"/>
      <c r="C54" s="58"/>
      <c r="D54" s="59"/>
    </row>
    <row r="55" spans="1:4" x14ac:dyDescent="0.25">
      <c r="A55" s="57"/>
      <c r="B55" s="57"/>
      <c r="C55" s="60"/>
      <c r="D55" s="59"/>
    </row>
    <row r="56" spans="1:4" x14ac:dyDescent="0.25">
      <c r="A56" s="57"/>
      <c r="B56" s="57"/>
      <c r="C56" s="61"/>
      <c r="D56" s="59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opLeftCell="A22" zoomScale="120" zoomScaleNormal="120" workbookViewId="0">
      <selection sqref="A1:H45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3.28515625" customWidth="1"/>
  </cols>
  <sheetData>
    <row r="1" spans="1:26" x14ac:dyDescent="0.25">
      <c r="A1" s="4" t="s">
        <v>107</v>
      </c>
      <c r="B1"/>
      <c r="C1" s="35"/>
      <c r="D1" s="35"/>
      <c r="G1" s="35"/>
      <c r="H1" s="1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6.5" customHeight="1" x14ac:dyDescent="0.25">
      <c r="A2" s="4" t="s">
        <v>134</v>
      </c>
      <c r="B2"/>
      <c r="C2" s="35"/>
      <c r="D2" s="35"/>
      <c r="G2" s="35"/>
      <c r="H2" s="1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83" customFormat="1" ht="29.25" customHeight="1" x14ac:dyDescent="0.25">
      <c r="A3" s="145" t="s">
        <v>128</v>
      </c>
      <c r="B3" s="145"/>
      <c r="C3" s="84"/>
      <c r="D3" s="85">
        <v>5.49</v>
      </c>
      <c r="E3" s="76"/>
      <c r="F3" s="74"/>
      <c r="G3" s="74"/>
      <c r="H3" s="86"/>
      <c r="I3" s="87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s="83" customFormat="1" ht="15" customHeight="1" x14ac:dyDescent="0.25">
      <c r="A4" s="145" t="s">
        <v>105</v>
      </c>
      <c r="B4" s="156"/>
      <c r="C4" s="84"/>
      <c r="D4" s="85">
        <v>70.489999999999995</v>
      </c>
      <c r="E4" s="76"/>
      <c r="F4" s="74"/>
      <c r="G4" s="74"/>
      <c r="H4" s="89"/>
      <c r="I4" s="87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26" s="83" customFormat="1" ht="14.25" customHeight="1" x14ac:dyDescent="0.25">
      <c r="A5" s="145" t="s">
        <v>106</v>
      </c>
      <c r="B5" s="156"/>
      <c r="C5" s="84"/>
      <c r="D5" s="85">
        <v>-65.010000000000005</v>
      </c>
      <c r="E5" s="76"/>
      <c r="F5" s="74"/>
      <c r="G5" s="74"/>
      <c r="H5" s="86"/>
      <c r="I5" s="87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</row>
    <row r="6" spans="1:26" ht="15" customHeight="1" x14ac:dyDescent="0.25">
      <c r="A6" s="146" t="s">
        <v>129</v>
      </c>
      <c r="B6" s="147"/>
      <c r="C6" s="147"/>
      <c r="D6" s="147"/>
      <c r="E6" s="147"/>
      <c r="F6" s="147"/>
      <c r="G6" s="147"/>
      <c r="H6" s="148"/>
      <c r="I6" s="73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64.5" customHeight="1" x14ac:dyDescent="0.25">
      <c r="A7" s="149" t="s">
        <v>58</v>
      </c>
      <c r="B7" s="142"/>
      <c r="C7" s="40" t="s">
        <v>59</v>
      </c>
      <c r="D7" s="28" t="s">
        <v>60</v>
      </c>
      <c r="E7" s="28" t="s">
        <v>61</v>
      </c>
      <c r="F7" s="28" t="s">
        <v>62</v>
      </c>
      <c r="G7" s="36" t="s">
        <v>63</v>
      </c>
      <c r="H7" s="28" t="s">
        <v>64</v>
      </c>
    </row>
    <row r="8" spans="1:26" ht="17.25" customHeight="1" x14ac:dyDescent="0.25">
      <c r="A8" s="149" t="s">
        <v>65</v>
      </c>
      <c r="B8" s="150"/>
      <c r="C8" s="41">
        <f>C12+C15+C18+C21</f>
        <v>12.989999999999998</v>
      </c>
      <c r="D8" s="67">
        <v>-61.52</v>
      </c>
      <c r="E8" s="67">
        <f>E12+E15+E18+E21</f>
        <v>48.980000000000004</v>
      </c>
      <c r="F8" s="67">
        <f>F12+F15+F18+F21</f>
        <v>28.740000000000002</v>
      </c>
      <c r="G8" s="67">
        <f>F8</f>
        <v>28.740000000000002</v>
      </c>
      <c r="H8" s="47">
        <f t="shared" ref="H8:H23" si="0">F8-E8+D8</f>
        <v>-81.760000000000005</v>
      </c>
    </row>
    <row r="9" spans="1:26" x14ac:dyDescent="0.25">
      <c r="A9" s="37" t="s">
        <v>66</v>
      </c>
      <c r="B9" s="38"/>
      <c r="C9" s="42">
        <f>C8-C10</f>
        <v>11.690999999999999</v>
      </c>
      <c r="D9" s="47">
        <f>D8-D10</f>
        <v>-55.368000000000002</v>
      </c>
      <c r="E9" s="47">
        <f>E8-E10</f>
        <v>44.082000000000001</v>
      </c>
      <c r="F9" s="47">
        <f>F8-F10</f>
        <v>25.866</v>
      </c>
      <c r="G9" s="47">
        <f>G8-G10</f>
        <v>25.866</v>
      </c>
      <c r="H9" s="47">
        <f t="shared" si="0"/>
        <v>-73.584000000000003</v>
      </c>
    </row>
    <row r="10" spans="1:26" x14ac:dyDescent="0.25">
      <c r="A10" s="151" t="s">
        <v>67</v>
      </c>
      <c r="B10" s="131"/>
      <c r="C10" s="42">
        <f>C8*10%</f>
        <v>1.2989999999999999</v>
      </c>
      <c r="D10" s="47">
        <f>D8*10%</f>
        <v>-6.152000000000001</v>
      </c>
      <c r="E10" s="47">
        <f>E8*10%</f>
        <v>4.8980000000000006</v>
      </c>
      <c r="F10" s="47">
        <f>F8*10%</f>
        <v>2.8740000000000006</v>
      </c>
      <c r="G10" s="47">
        <f>G8*10%</f>
        <v>2.8740000000000006</v>
      </c>
      <c r="H10" s="47">
        <f t="shared" si="0"/>
        <v>-8.1760000000000019</v>
      </c>
    </row>
    <row r="11" spans="1:26" ht="12.75" customHeight="1" x14ac:dyDescent="0.25">
      <c r="A11" s="152" t="s">
        <v>68</v>
      </c>
      <c r="B11" s="153"/>
      <c r="C11" s="153"/>
      <c r="D11" s="153"/>
      <c r="E11" s="153"/>
      <c r="F11" s="153"/>
      <c r="G11" s="153"/>
      <c r="H11" s="150"/>
    </row>
    <row r="12" spans="1:26" x14ac:dyDescent="0.25">
      <c r="A12" s="154" t="s">
        <v>49</v>
      </c>
      <c r="B12" s="155"/>
      <c r="C12" s="41">
        <v>5.18</v>
      </c>
      <c r="D12" s="68">
        <v>-23.34</v>
      </c>
      <c r="E12" s="68">
        <v>19.53</v>
      </c>
      <c r="F12" s="68">
        <v>11.55</v>
      </c>
      <c r="G12" s="68">
        <f>F12</f>
        <v>11.55</v>
      </c>
      <c r="H12" s="47">
        <f t="shared" si="0"/>
        <v>-31.32</v>
      </c>
    </row>
    <row r="13" spans="1:26" x14ac:dyDescent="0.25">
      <c r="A13" s="37" t="s">
        <v>66</v>
      </c>
      <c r="B13" s="38"/>
      <c r="C13" s="42">
        <f>C12-C14</f>
        <v>4.6619999999999999</v>
      </c>
      <c r="D13" s="47">
        <f>D12-D14</f>
        <v>-21.006</v>
      </c>
      <c r="E13" s="47">
        <f>E12-E14</f>
        <v>17.577000000000002</v>
      </c>
      <c r="F13" s="47">
        <f>F12-F14</f>
        <v>10.395000000000001</v>
      </c>
      <c r="G13" s="47">
        <f>G12-G14</f>
        <v>10.395000000000001</v>
      </c>
      <c r="H13" s="47">
        <f t="shared" si="0"/>
        <v>-28.188000000000002</v>
      </c>
    </row>
    <row r="14" spans="1:26" x14ac:dyDescent="0.25">
      <c r="A14" s="151" t="s">
        <v>67</v>
      </c>
      <c r="B14" s="131"/>
      <c r="C14" s="42">
        <f>C12*10%</f>
        <v>0.51800000000000002</v>
      </c>
      <c r="D14" s="47">
        <f>D12*10%</f>
        <v>-2.3340000000000001</v>
      </c>
      <c r="E14" s="47">
        <f>E12*10%</f>
        <v>1.9530000000000003</v>
      </c>
      <c r="F14" s="47">
        <f>F12*10%</f>
        <v>1.155</v>
      </c>
      <c r="G14" s="47">
        <f>G12*10%</f>
        <v>1.155</v>
      </c>
      <c r="H14" s="47">
        <f t="shared" si="0"/>
        <v>-3.1320000000000006</v>
      </c>
    </row>
    <row r="15" spans="1:26" ht="23.25" customHeight="1" x14ac:dyDescent="0.25">
      <c r="A15" s="154" t="s">
        <v>41</v>
      </c>
      <c r="B15" s="155"/>
      <c r="C15" s="41">
        <v>3.45</v>
      </c>
      <c r="D15" s="68">
        <v>-14.55</v>
      </c>
      <c r="E15" s="68">
        <v>13.01</v>
      </c>
      <c r="F15" s="68">
        <v>7.64</v>
      </c>
      <c r="G15" s="69">
        <f>F15</f>
        <v>7.64</v>
      </c>
      <c r="H15" s="47">
        <f t="shared" si="0"/>
        <v>-19.920000000000002</v>
      </c>
      <c r="J15" s="66"/>
    </row>
    <row r="16" spans="1:26" x14ac:dyDescent="0.25">
      <c r="A16" s="37" t="s">
        <v>66</v>
      </c>
      <c r="B16" s="38"/>
      <c r="C16" s="42">
        <f>C15-C17</f>
        <v>3.105</v>
      </c>
      <c r="D16" s="47">
        <f>D15-D17</f>
        <v>-13.095000000000001</v>
      </c>
      <c r="E16" s="47">
        <f>E15-E17</f>
        <v>11.709</v>
      </c>
      <c r="F16" s="47">
        <f>F15-F17</f>
        <v>6.8759999999999994</v>
      </c>
      <c r="G16" s="70">
        <f>G15-G17</f>
        <v>6.8759999999999994</v>
      </c>
      <c r="H16" s="47">
        <f t="shared" si="0"/>
        <v>-17.928000000000001</v>
      </c>
    </row>
    <row r="17" spans="1:12" ht="15" customHeight="1" x14ac:dyDescent="0.25">
      <c r="A17" s="151" t="s">
        <v>67</v>
      </c>
      <c r="B17" s="131"/>
      <c r="C17" s="42">
        <f>C15*10%</f>
        <v>0.34500000000000003</v>
      </c>
      <c r="D17" s="47">
        <f>D15*10%</f>
        <v>-1.4550000000000001</v>
      </c>
      <c r="E17" s="47">
        <f>E15*10%</f>
        <v>1.3010000000000002</v>
      </c>
      <c r="F17" s="47">
        <f>F15*10%</f>
        <v>0.76400000000000001</v>
      </c>
      <c r="G17" s="47">
        <f>F17</f>
        <v>0.76400000000000001</v>
      </c>
      <c r="H17" s="47">
        <f t="shared" si="0"/>
        <v>-1.9920000000000002</v>
      </c>
    </row>
    <row r="18" spans="1:12" ht="12" customHeight="1" x14ac:dyDescent="0.25">
      <c r="A18" s="154" t="s">
        <v>50</v>
      </c>
      <c r="B18" s="155"/>
      <c r="C18" s="40">
        <v>0</v>
      </c>
      <c r="D18" s="68">
        <v>0</v>
      </c>
      <c r="E18" s="68">
        <v>0</v>
      </c>
      <c r="F18" s="68">
        <v>0</v>
      </c>
      <c r="G18" s="69">
        <v>0</v>
      </c>
      <c r="H18" s="47">
        <f t="shared" si="0"/>
        <v>0</v>
      </c>
    </row>
    <row r="19" spans="1:12" ht="13.5" customHeight="1" x14ac:dyDescent="0.25">
      <c r="A19" s="37" t="s">
        <v>66</v>
      </c>
      <c r="B19" s="38"/>
      <c r="C19" s="42">
        <v>0</v>
      </c>
      <c r="D19" s="47">
        <f>D18-D20</f>
        <v>0</v>
      </c>
      <c r="E19" s="47">
        <v>0</v>
      </c>
      <c r="F19" s="47">
        <v>0</v>
      </c>
      <c r="G19" s="70">
        <v>0</v>
      </c>
      <c r="H19" s="47">
        <f t="shared" si="0"/>
        <v>0</v>
      </c>
    </row>
    <row r="20" spans="1:12" ht="12.75" customHeight="1" x14ac:dyDescent="0.25">
      <c r="A20" s="151" t="s">
        <v>67</v>
      </c>
      <c r="B20" s="131"/>
      <c r="C20" s="42">
        <v>0</v>
      </c>
      <c r="D20" s="47">
        <f>D18*10%</f>
        <v>0</v>
      </c>
      <c r="E20" s="47">
        <v>0</v>
      </c>
      <c r="F20" s="47">
        <v>0</v>
      </c>
      <c r="G20" s="47">
        <v>0</v>
      </c>
      <c r="H20" s="47">
        <f t="shared" si="0"/>
        <v>0</v>
      </c>
    </row>
    <row r="21" spans="1:12" ht="14.25" customHeight="1" x14ac:dyDescent="0.25">
      <c r="A21" s="11" t="s">
        <v>83</v>
      </c>
      <c r="B21" s="39"/>
      <c r="C21" s="43">
        <v>4.3600000000000003</v>
      </c>
      <c r="D21" s="47">
        <v>-16.72</v>
      </c>
      <c r="E21" s="47">
        <v>16.440000000000001</v>
      </c>
      <c r="F21" s="47">
        <v>9.5500000000000007</v>
      </c>
      <c r="G21" s="71">
        <f>F21</f>
        <v>9.5500000000000007</v>
      </c>
      <c r="H21" s="47">
        <f t="shared" si="0"/>
        <v>-23.61</v>
      </c>
    </row>
    <row r="22" spans="1:12" ht="14.25" customHeight="1" x14ac:dyDescent="0.25">
      <c r="A22" s="37" t="s">
        <v>66</v>
      </c>
      <c r="B22" s="38"/>
      <c r="C22" s="42">
        <f>C21-C23</f>
        <v>3.9240000000000004</v>
      </c>
      <c r="D22" s="47">
        <f>D21-D23</f>
        <v>-15.047999999999998</v>
      </c>
      <c r="E22" s="47">
        <f>E21-E23</f>
        <v>14.796000000000001</v>
      </c>
      <c r="F22" s="47">
        <f>F21-F23</f>
        <v>8.5950000000000006</v>
      </c>
      <c r="G22" s="70">
        <f>G21-G23</f>
        <v>8.5950000000000006</v>
      </c>
      <c r="H22" s="47">
        <f t="shared" si="0"/>
        <v>-21.248999999999999</v>
      </c>
    </row>
    <row r="23" spans="1:12" x14ac:dyDescent="0.25">
      <c r="A23" s="151" t="s">
        <v>67</v>
      </c>
      <c r="B23" s="131"/>
      <c r="C23" s="42">
        <f>C21*10%</f>
        <v>0.43600000000000005</v>
      </c>
      <c r="D23" s="47">
        <f>D21*10%</f>
        <v>-1.6719999999999999</v>
      </c>
      <c r="E23" s="47">
        <f>E21*10%</f>
        <v>1.6440000000000001</v>
      </c>
      <c r="F23" s="47">
        <f>F21*10%</f>
        <v>0.95500000000000007</v>
      </c>
      <c r="G23" s="47">
        <f>F23</f>
        <v>0.95500000000000007</v>
      </c>
      <c r="H23" s="47">
        <f t="shared" si="0"/>
        <v>-2.3609999999999998</v>
      </c>
    </row>
    <row r="24" spans="1:12" s="83" customFormat="1" ht="6" customHeight="1" x14ac:dyDescent="0.25">
      <c r="A24" s="77"/>
      <c r="B24" s="78"/>
      <c r="C24" s="79"/>
      <c r="D24" s="80"/>
      <c r="E24" s="79"/>
      <c r="F24" s="79"/>
      <c r="G24" s="81"/>
      <c r="H24" s="82"/>
    </row>
    <row r="25" spans="1:12" ht="18" customHeight="1" x14ac:dyDescent="0.25">
      <c r="A25" s="149" t="s">
        <v>42</v>
      </c>
      <c r="B25" s="150"/>
      <c r="C25" s="43">
        <v>7.04</v>
      </c>
      <c r="D25" s="62">
        <v>65.38</v>
      </c>
      <c r="E25" s="62">
        <v>26.54</v>
      </c>
      <c r="F25" s="62">
        <v>15.7</v>
      </c>
      <c r="G25" s="72">
        <f>G26+G27</f>
        <v>1.57</v>
      </c>
      <c r="H25" s="62">
        <f>F25-E25+D25+F25-G25</f>
        <v>68.67</v>
      </c>
    </row>
    <row r="26" spans="1:12" ht="14.25" customHeight="1" x14ac:dyDescent="0.25">
      <c r="A26" s="37" t="s">
        <v>69</v>
      </c>
      <c r="B26" s="38"/>
      <c r="C26" s="42">
        <f>C25-C27</f>
        <v>6.3360000000000003</v>
      </c>
      <c r="D26" s="47">
        <v>67.92</v>
      </c>
      <c r="E26" s="47">
        <f>E25-E27</f>
        <v>23.885999999999999</v>
      </c>
      <c r="F26" s="47">
        <f>F25-F27</f>
        <v>14.129999999999999</v>
      </c>
      <c r="G26" s="70">
        <v>0</v>
      </c>
      <c r="H26" s="47">
        <f t="shared" ref="H26:H34" si="1">F26-E26+D26+F26-G26</f>
        <v>72.293999999999997</v>
      </c>
      <c r="J26" s="66"/>
      <c r="L26" s="66"/>
    </row>
    <row r="27" spans="1:12" ht="17.25" customHeight="1" x14ac:dyDescent="0.25">
      <c r="A27" s="151" t="s">
        <v>67</v>
      </c>
      <c r="B27" s="131"/>
      <c r="C27" s="42">
        <f>C25*10%</f>
        <v>0.70400000000000007</v>
      </c>
      <c r="D27" s="47">
        <v>-2.5499999999999998</v>
      </c>
      <c r="E27" s="47">
        <f>E25*10%</f>
        <v>2.6539999999999999</v>
      </c>
      <c r="F27" s="47">
        <f>F25*10%</f>
        <v>1.57</v>
      </c>
      <c r="G27" s="47">
        <f>F27</f>
        <v>1.57</v>
      </c>
      <c r="H27" s="47">
        <f t="shared" si="1"/>
        <v>-3.6339999999999995</v>
      </c>
    </row>
    <row r="28" spans="1:12" ht="8.25" customHeight="1" x14ac:dyDescent="0.25">
      <c r="A28" s="99"/>
      <c r="B28" s="98"/>
      <c r="C28" s="42"/>
      <c r="D28" s="47"/>
      <c r="E28" s="47"/>
      <c r="F28" s="47"/>
      <c r="G28" s="47"/>
      <c r="H28" s="47"/>
    </row>
    <row r="29" spans="1:12" s="4" customFormat="1" ht="12.75" customHeight="1" x14ac:dyDescent="0.25">
      <c r="A29" s="158" t="s">
        <v>114</v>
      </c>
      <c r="B29" s="159"/>
      <c r="C29" s="74"/>
      <c r="D29" s="76">
        <v>-0.81</v>
      </c>
      <c r="E29" s="74">
        <f>E31+E32+E33+E34</f>
        <v>1.55</v>
      </c>
      <c r="F29" s="74">
        <f t="shared" ref="F29:G29" si="2">F31+F32+F33+F34</f>
        <v>0.81</v>
      </c>
      <c r="G29" s="74">
        <f t="shared" si="2"/>
        <v>0.81</v>
      </c>
      <c r="H29" s="62">
        <f t="shared" si="1"/>
        <v>-1.55</v>
      </c>
    </row>
    <row r="30" spans="1:12" ht="12.75" customHeight="1" x14ac:dyDescent="0.25">
      <c r="A30" s="94" t="s">
        <v>115</v>
      </c>
      <c r="B30" s="78"/>
      <c r="C30" s="79"/>
      <c r="D30" s="82"/>
      <c r="E30" s="79"/>
      <c r="F30" s="79"/>
      <c r="G30" s="93"/>
      <c r="H30" s="76"/>
    </row>
    <row r="31" spans="1:12" ht="12.75" customHeight="1" x14ac:dyDescent="0.25">
      <c r="A31" s="160" t="s">
        <v>116</v>
      </c>
      <c r="B31" s="161"/>
      <c r="C31" s="79"/>
      <c r="D31" s="82">
        <v>-0.55000000000000004</v>
      </c>
      <c r="E31" s="79">
        <v>1.03</v>
      </c>
      <c r="F31" s="79">
        <v>0.54</v>
      </c>
      <c r="G31" s="93">
        <f>F31</f>
        <v>0.54</v>
      </c>
      <c r="H31" s="47">
        <f t="shared" si="1"/>
        <v>-1.04</v>
      </c>
    </row>
    <row r="32" spans="1:12" ht="12.75" customHeight="1" x14ac:dyDescent="0.25">
      <c r="A32" s="162" t="s">
        <v>117</v>
      </c>
      <c r="B32" s="162"/>
      <c r="C32" s="79"/>
      <c r="D32" s="82">
        <v>0</v>
      </c>
      <c r="E32" s="79">
        <v>0</v>
      </c>
      <c r="F32" s="79">
        <v>0</v>
      </c>
      <c r="G32" s="82">
        <f t="shared" ref="G32:G34" si="3">F32</f>
        <v>0</v>
      </c>
      <c r="H32" s="47">
        <f t="shared" si="1"/>
        <v>0</v>
      </c>
    </row>
    <row r="33" spans="1:26" ht="12.75" customHeight="1" x14ac:dyDescent="0.25">
      <c r="A33" s="162" t="s">
        <v>118</v>
      </c>
      <c r="B33" s="162"/>
      <c r="C33" s="79"/>
      <c r="D33" s="82">
        <v>0</v>
      </c>
      <c r="E33" s="79">
        <v>0</v>
      </c>
      <c r="F33" s="79">
        <v>0</v>
      </c>
      <c r="G33" s="82">
        <f t="shared" si="3"/>
        <v>0</v>
      </c>
      <c r="H33" s="47">
        <f t="shared" si="1"/>
        <v>0</v>
      </c>
    </row>
    <row r="34" spans="1:26" ht="23.25" customHeight="1" x14ac:dyDescent="0.25">
      <c r="A34" s="162" t="s">
        <v>119</v>
      </c>
      <c r="B34" s="162"/>
      <c r="C34" s="79"/>
      <c r="D34" s="82">
        <v>-0.26</v>
      </c>
      <c r="E34" s="79">
        <v>0.52</v>
      </c>
      <c r="F34" s="79">
        <v>0.27</v>
      </c>
      <c r="G34" s="82">
        <f t="shared" si="3"/>
        <v>0.27</v>
      </c>
      <c r="H34" s="47">
        <f t="shared" si="1"/>
        <v>-0.51</v>
      </c>
    </row>
    <row r="35" spans="1:26" x14ac:dyDescent="0.25">
      <c r="A35" s="125" t="s">
        <v>104</v>
      </c>
      <c r="B35" s="126"/>
      <c r="C35" s="74"/>
      <c r="D35" s="75"/>
      <c r="E35" s="74">
        <f>E8+E25+E29</f>
        <v>77.070000000000007</v>
      </c>
      <c r="F35" s="74">
        <f t="shared" ref="F35" si="4">F8+F25+F29</f>
        <v>45.25</v>
      </c>
      <c r="G35" s="74">
        <f>G8+G25+G29</f>
        <v>31.12</v>
      </c>
      <c r="H35" s="76"/>
      <c r="I35" s="4"/>
      <c r="J35" s="4"/>
    </row>
    <row r="36" spans="1:26" s="83" customFormat="1" ht="13.5" customHeight="1" x14ac:dyDescent="0.25">
      <c r="A36" s="127" t="s">
        <v>110</v>
      </c>
      <c r="B36" s="112"/>
      <c r="C36" s="74"/>
      <c r="D36" s="75"/>
      <c r="E36" s="74"/>
      <c r="F36" s="74"/>
      <c r="G36" s="74"/>
      <c r="H36" s="76"/>
      <c r="I36" s="91"/>
      <c r="J36" s="91"/>
    </row>
    <row r="37" spans="1:26" s="90" customFormat="1" ht="23.25" customHeight="1" x14ac:dyDescent="0.25">
      <c r="A37" s="157" t="s">
        <v>135</v>
      </c>
      <c r="B37" s="136"/>
      <c r="C37" s="43"/>
      <c r="D37" s="62">
        <v>2.44</v>
      </c>
      <c r="E37" s="76">
        <v>3.13</v>
      </c>
      <c r="F37" s="76">
        <v>3.9</v>
      </c>
      <c r="G37" s="76">
        <f>G39</f>
        <v>0.66300000000000003</v>
      </c>
      <c r="H37" s="62">
        <f>F37-E37-G37+D37+F37</f>
        <v>6.4469999999999992</v>
      </c>
    </row>
    <row r="38" spans="1:26" s="90" customFormat="1" ht="13.5" customHeight="1" x14ac:dyDescent="0.25">
      <c r="A38" s="107" t="s">
        <v>69</v>
      </c>
      <c r="B38" s="107"/>
      <c r="C38" s="43"/>
      <c r="D38" s="47">
        <v>2.57</v>
      </c>
      <c r="E38" s="82">
        <f>E37-E39</f>
        <v>2.5979000000000001</v>
      </c>
      <c r="F38" s="82">
        <f>F37-F39</f>
        <v>3.2370000000000001</v>
      </c>
      <c r="G38" s="82">
        <v>0</v>
      </c>
      <c r="H38" s="62">
        <f>F38-E38-G38+D38+F38</f>
        <v>6.4460999999999995</v>
      </c>
      <c r="J38" s="105"/>
    </row>
    <row r="39" spans="1:26" s="90" customFormat="1" ht="12" customHeight="1" x14ac:dyDescent="0.25">
      <c r="A39" s="108" t="s">
        <v>111</v>
      </c>
      <c r="B39" s="108"/>
      <c r="C39" s="42"/>
      <c r="D39" s="47">
        <v>-0.13</v>
      </c>
      <c r="E39" s="47">
        <f>E37*17%</f>
        <v>0.53210000000000002</v>
      </c>
      <c r="F39" s="47">
        <f>F37*17%</f>
        <v>0.66300000000000003</v>
      </c>
      <c r="G39" s="47">
        <f>F39</f>
        <v>0.66300000000000003</v>
      </c>
      <c r="H39" s="47">
        <f>F39-E39-G39+D39+F39</f>
        <v>9.000000000000119E-4</v>
      </c>
    </row>
    <row r="40" spans="1:26" s="83" customFormat="1" x14ac:dyDescent="0.25">
      <c r="A40" s="143" t="s">
        <v>112</v>
      </c>
      <c r="B40" s="144"/>
      <c r="C40" s="74"/>
      <c r="D40" s="75"/>
      <c r="E40" s="74">
        <f>E37</f>
        <v>3.13</v>
      </c>
      <c r="F40" s="74">
        <f t="shared" ref="F40" si="5">F37</f>
        <v>3.9</v>
      </c>
      <c r="G40" s="74">
        <f>G37</f>
        <v>0.66300000000000003</v>
      </c>
      <c r="H40" s="74"/>
    </row>
    <row r="41" spans="1:26" s="83" customFormat="1" x14ac:dyDescent="0.25">
      <c r="A41" s="143" t="s">
        <v>113</v>
      </c>
      <c r="B41" s="144"/>
      <c r="C41" s="74"/>
      <c r="D41" s="75"/>
      <c r="E41" s="74">
        <f>E35+E40</f>
        <v>80.2</v>
      </c>
      <c r="F41" s="74">
        <f t="shared" ref="F41" si="6">F35+F40</f>
        <v>49.15</v>
      </c>
      <c r="G41" s="74">
        <f>G35+G40</f>
        <v>31.783000000000001</v>
      </c>
      <c r="H41" s="76"/>
      <c r="J41" s="106"/>
    </row>
    <row r="42" spans="1:26" s="83" customFormat="1" ht="21.75" customHeight="1" x14ac:dyDescent="0.25">
      <c r="A42" s="135" t="s">
        <v>130</v>
      </c>
      <c r="B42" s="135"/>
      <c r="C42" s="84"/>
      <c r="D42" s="76">
        <f>D3</f>
        <v>5.49</v>
      </c>
      <c r="E42" s="76"/>
      <c r="F42" s="74"/>
      <c r="G42" s="74"/>
      <c r="H42" s="86">
        <f>F41-E41+D42+F41-G41</f>
        <v>-8.1930000000000049</v>
      </c>
      <c r="I42" s="92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 s="83" customFormat="1" ht="15.75" customHeight="1" x14ac:dyDescent="0.25">
      <c r="A43" s="128" t="s">
        <v>108</v>
      </c>
      <c r="B43" s="129"/>
      <c r="C43" s="84"/>
      <c r="D43" s="76"/>
      <c r="E43" s="76"/>
      <c r="F43" s="74"/>
      <c r="G43" s="74"/>
      <c r="H43" s="86">
        <f>(H44+H45)+0.01</f>
        <v>-8.1930000000000032</v>
      </c>
      <c r="I43" s="92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 s="83" customFormat="1" ht="12.75" customHeight="1" x14ac:dyDescent="0.25">
      <c r="A44" s="135" t="s">
        <v>105</v>
      </c>
      <c r="B44" s="135"/>
      <c r="C44" s="84"/>
      <c r="D44" s="84"/>
      <c r="E44" s="76"/>
      <c r="F44" s="74"/>
      <c r="G44" s="74"/>
      <c r="H44" s="86">
        <f>H26+H37</f>
        <v>78.741</v>
      </c>
      <c r="I44" s="92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 s="83" customFormat="1" ht="12.75" customHeight="1" x14ac:dyDescent="0.25">
      <c r="A45" s="135" t="s">
        <v>106</v>
      </c>
      <c r="B45" s="136"/>
      <c r="C45" s="84"/>
      <c r="D45" s="84"/>
      <c r="E45" s="76"/>
      <c r="F45" s="74"/>
      <c r="G45" s="74"/>
      <c r="H45" s="86">
        <f>H8+H27+H29</f>
        <v>-86.944000000000003</v>
      </c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 ht="14.25" customHeight="1" x14ac:dyDescent="0.25"/>
    <row r="47" spans="1:26" ht="39.75" customHeight="1" x14ac:dyDescent="0.25"/>
    <row r="48" spans="1:26" x14ac:dyDescent="0.25">
      <c r="A48" s="21" t="s">
        <v>131</v>
      </c>
      <c r="D48" s="22"/>
      <c r="E48" s="22"/>
      <c r="F48" s="22"/>
      <c r="G48" s="22"/>
    </row>
    <row r="49" spans="1:8" ht="12" customHeight="1" x14ac:dyDescent="0.25">
      <c r="A49" s="130" t="s">
        <v>52</v>
      </c>
      <c r="B49" s="131"/>
      <c r="C49" s="131"/>
      <c r="D49" s="112"/>
      <c r="E49" s="30" t="s">
        <v>53</v>
      </c>
      <c r="F49" s="30" t="s">
        <v>54</v>
      </c>
      <c r="G49" s="30" t="s">
        <v>55</v>
      </c>
    </row>
    <row r="50" spans="1:8" ht="13.5" customHeight="1" x14ac:dyDescent="0.25">
      <c r="A50" s="137" t="s">
        <v>122</v>
      </c>
      <c r="B50" s="138"/>
      <c r="C50" s="138"/>
      <c r="D50" s="139"/>
      <c r="E50" s="31"/>
      <c r="F50" s="30"/>
      <c r="G50" s="32"/>
    </row>
    <row r="51" spans="1:8" s="4" customFormat="1" ht="13.5" customHeight="1" x14ac:dyDescent="0.25">
      <c r="A51" s="140" t="s">
        <v>7</v>
      </c>
      <c r="B51" s="141"/>
      <c r="C51" s="141"/>
      <c r="D51" s="142"/>
      <c r="E51" s="48"/>
      <c r="F51" s="49"/>
      <c r="G51" s="50">
        <f>SUM(G50:G50)</f>
        <v>0</v>
      </c>
    </row>
    <row r="52" spans="1:8" s="4" customFormat="1" ht="13.5" customHeight="1" x14ac:dyDescent="0.25">
      <c r="A52" s="100"/>
      <c r="B52" s="101"/>
      <c r="C52" s="101"/>
      <c r="D52" s="101"/>
      <c r="E52" s="102"/>
      <c r="F52" s="103"/>
      <c r="G52" s="104"/>
    </row>
    <row r="53" spans="1:8" x14ac:dyDescent="0.25">
      <c r="A53" s="21" t="s">
        <v>43</v>
      </c>
      <c r="D53" s="22"/>
      <c r="E53" s="22"/>
      <c r="F53" s="22"/>
      <c r="G53" s="22"/>
    </row>
    <row r="54" spans="1:8" x14ac:dyDescent="0.25">
      <c r="A54" s="21" t="s">
        <v>44</v>
      </c>
      <c r="D54" s="22"/>
      <c r="E54" s="22"/>
      <c r="F54" s="22"/>
      <c r="G54" s="22"/>
    </row>
    <row r="55" spans="1:8" ht="23.25" customHeight="1" x14ac:dyDescent="0.25">
      <c r="A55" s="130" t="s">
        <v>57</v>
      </c>
      <c r="B55" s="131"/>
      <c r="C55" s="131"/>
      <c r="D55" s="131"/>
      <c r="E55" s="112"/>
      <c r="F55" s="34" t="s">
        <v>54</v>
      </c>
      <c r="G55" s="33" t="s">
        <v>56</v>
      </c>
    </row>
    <row r="56" spans="1:8" x14ac:dyDescent="0.25">
      <c r="A56" s="130" t="s">
        <v>72</v>
      </c>
      <c r="B56" s="131"/>
      <c r="C56" s="131"/>
      <c r="D56" s="131"/>
      <c r="E56" s="112"/>
      <c r="F56" s="30">
        <v>0</v>
      </c>
      <c r="G56" s="30">
        <v>0</v>
      </c>
    </row>
    <row r="57" spans="1:8" x14ac:dyDescent="0.25">
      <c r="A57" s="22"/>
      <c r="D57" s="22"/>
      <c r="E57" s="22"/>
      <c r="F57" s="22"/>
      <c r="G57" s="22"/>
    </row>
    <row r="58" spans="1:8" x14ac:dyDescent="0.25">
      <c r="A58" s="21"/>
      <c r="D58" s="22"/>
      <c r="E58" s="22"/>
      <c r="F58" s="22"/>
      <c r="G58" s="22"/>
    </row>
    <row r="59" spans="1:8" x14ac:dyDescent="0.25">
      <c r="A59" s="21" t="s">
        <v>123</v>
      </c>
      <c r="E59" s="35"/>
      <c r="F59" s="63"/>
      <c r="G59" s="35"/>
    </row>
    <row r="60" spans="1:8" x14ac:dyDescent="0.25">
      <c r="A60" s="21" t="s">
        <v>132</v>
      </c>
      <c r="B60" s="64"/>
      <c r="C60" s="65"/>
      <c r="D60" s="21"/>
      <c r="E60" s="35"/>
      <c r="F60" s="63"/>
      <c r="G60" s="35"/>
    </row>
    <row r="61" spans="1:8" ht="55.5" customHeight="1" x14ac:dyDescent="0.25">
      <c r="A61" s="132" t="s">
        <v>124</v>
      </c>
      <c r="B61" s="133"/>
      <c r="C61" s="133"/>
      <c r="D61" s="133"/>
      <c r="E61" s="133"/>
      <c r="F61" s="133"/>
      <c r="G61" s="133"/>
      <c r="H61" s="134"/>
    </row>
    <row r="64" spans="1:8" x14ac:dyDescent="0.25">
      <c r="A64" s="4" t="s">
        <v>73</v>
      </c>
      <c r="B64" s="45"/>
      <c r="C64" s="46"/>
      <c r="D64" s="4"/>
      <c r="E64" s="4" t="s">
        <v>74</v>
      </c>
      <c r="F64" s="4"/>
    </row>
    <row r="65" spans="1:6" x14ac:dyDescent="0.25">
      <c r="A65" s="4" t="s">
        <v>75</v>
      </c>
      <c r="B65" s="45"/>
      <c r="C65" s="46"/>
      <c r="D65" s="4"/>
      <c r="E65" s="4"/>
      <c r="F65" s="4"/>
    </row>
    <row r="66" spans="1:6" x14ac:dyDescent="0.25">
      <c r="A66" s="4" t="s">
        <v>76</v>
      </c>
      <c r="B66" s="45"/>
      <c r="C66" s="46"/>
      <c r="D66" s="4"/>
      <c r="E66" s="4"/>
      <c r="F66" s="4"/>
    </row>
    <row r="68" spans="1:6" x14ac:dyDescent="0.25">
      <c r="A68" s="95" t="s">
        <v>77</v>
      </c>
      <c r="B68" s="96"/>
      <c r="C68" s="97"/>
      <c r="D68" s="95"/>
    </row>
    <row r="69" spans="1:6" ht="12" customHeight="1" x14ac:dyDescent="0.25">
      <c r="A69" s="95" t="s">
        <v>78</v>
      </c>
      <c r="B69" s="96"/>
      <c r="C69" s="97" t="s">
        <v>25</v>
      </c>
      <c r="D69" s="95"/>
    </row>
    <row r="70" spans="1:6" ht="12" customHeight="1" x14ac:dyDescent="0.25">
      <c r="A70" s="95" t="s">
        <v>79</v>
      </c>
      <c r="B70" s="96"/>
      <c r="C70" s="97" t="s">
        <v>80</v>
      </c>
      <c r="D70" s="95"/>
    </row>
    <row r="71" spans="1:6" ht="12.75" customHeight="1" x14ac:dyDescent="0.25">
      <c r="A71" s="95" t="s">
        <v>81</v>
      </c>
      <c r="B71" s="96"/>
      <c r="C71" s="97" t="s">
        <v>133</v>
      </c>
      <c r="D71" s="95"/>
    </row>
  </sheetData>
  <mergeCells count="37">
    <mergeCell ref="A34:B34"/>
    <mergeCell ref="A27:B27"/>
    <mergeCell ref="A29:B29"/>
    <mergeCell ref="A31:B31"/>
    <mergeCell ref="A32:B32"/>
    <mergeCell ref="A33:B33"/>
    <mergeCell ref="A11:H11"/>
    <mergeCell ref="A12:B12"/>
    <mergeCell ref="A25:B25"/>
    <mergeCell ref="A23:B23"/>
    <mergeCell ref="A14:B14"/>
    <mergeCell ref="A15:B15"/>
    <mergeCell ref="A17:B17"/>
    <mergeCell ref="A18:B18"/>
    <mergeCell ref="A20:B20"/>
    <mergeCell ref="A3:B3"/>
    <mergeCell ref="A6:H6"/>
    <mergeCell ref="A7:B7"/>
    <mergeCell ref="A8:B8"/>
    <mergeCell ref="A10:B10"/>
    <mergeCell ref="A4:B4"/>
    <mergeCell ref="A5:B5"/>
    <mergeCell ref="A61:H61"/>
    <mergeCell ref="A44:B44"/>
    <mergeCell ref="A45:B45"/>
    <mergeCell ref="A49:D49"/>
    <mergeCell ref="A50:D50"/>
    <mergeCell ref="A51:D51"/>
    <mergeCell ref="A35:B35"/>
    <mergeCell ref="A36:B36"/>
    <mergeCell ref="A43:B43"/>
    <mergeCell ref="A55:E55"/>
    <mergeCell ref="A56:E56"/>
    <mergeCell ref="A41:B41"/>
    <mergeCell ref="A42:B42"/>
    <mergeCell ref="A37:B37"/>
    <mergeCell ref="A40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2020-03-18T22:51:12Z</cp:lastPrinted>
  <dcterms:created xsi:type="dcterms:W3CDTF">2013-02-18T04:38:06Z</dcterms:created>
  <dcterms:modified xsi:type="dcterms:W3CDTF">2020-03-19T05:48:23Z</dcterms:modified>
</cp:coreProperties>
</file>