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38" i="8"/>
  <c r="H33"/>
  <c r="H32"/>
  <c r="H31"/>
  <c r="H30"/>
  <c r="G28"/>
  <c r="F28"/>
  <c r="E28"/>
  <c r="H28" s="1"/>
  <c r="F21"/>
  <c r="E21"/>
  <c r="D3" l="1"/>
  <c r="F8" l="1"/>
  <c r="F34" s="1"/>
  <c r="E8"/>
  <c r="E34" s="1"/>
  <c r="D35" l="1"/>
  <c r="C27"/>
  <c r="C26" s="1"/>
  <c r="F23"/>
  <c r="G15"/>
  <c r="F17"/>
  <c r="G17" s="1"/>
  <c r="G21"/>
  <c r="G12"/>
  <c r="G8"/>
  <c r="F27"/>
  <c r="G27" s="1"/>
  <c r="G25" s="1"/>
  <c r="E27"/>
  <c r="E26" s="1"/>
  <c r="E17"/>
  <c r="E16" s="1"/>
  <c r="H15"/>
  <c r="F14"/>
  <c r="F13" s="1"/>
  <c r="E14"/>
  <c r="E13" s="1"/>
  <c r="H12"/>
  <c r="E23"/>
  <c r="E22" s="1"/>
  <c r="H21"/>
  <c r="F10"/>
  <c r="F9" s="1"/>
  <c r="E10"/>
  <c r="E9" s="1"/>
  <c r="D10"/>
  <c r="D9" s="1"/>
  <c r="H8"/>
  <c r="G42"/>
  <c r="D23"/>
  <c r="D22" s="1"/>
  <c r="D20"/>
  <c r="D19" s="1"/>
  <c r="D17"/>
  <c r="D16" s="1"/>
  <c r="D14"/>
  <c r="D13" s="1"/>
  <c r="C14"/>
  <c r="C13" s="1"/>
  <c r="C10"/>
  <c r="C9" s="1"/>
  <c r="G34" l="1"/>
  <c r="H35" s="1"/>
  <c r="F26"/>
  <c r="H26" s="1"/>
  <c r="H23"/>
  <c r="H14"/>
  <c r="F22"/>
  <c r="H22" s="1"/>
  <c r="G14"/>
  <c r="G13" s="1"/>
  <c r="H13"/>
  <c r="G23"/>
  <c r="G22" s="1"/>
  <c r="G16"/>
  <c r="H17"/>
  <c r="F16"/>
  <c r="H16" s="1"/>
  <c r="G10"/>
  <c r="G9" s="1"/>
  <c r="H9"/>
  <c r="H10"/>
  <c r="H27" l="1"/>
  <c r="H36" s="1"/>
  <c r="J36" s="1"/>
  <c r="H25"/>
</calcChain>
</file>

<file path=xl/sharedStrings.xml><?xml version="1.0" encoding="utf-8"?>
<sst xmlns="http://schemas.openxmlformats.org/spreadsheetml/2006/main" count="163" uniqueCount="139">
  <si>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</si>
  <si>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</si>
  <si>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</si>
  <si>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</si>
  <si>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</si>
  <si>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</si>
  <si>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</si>
  <si>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</si>
  <si>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</si>
  <si>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</si>
  <si>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</si>
  <si>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</si>
  <si>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</si>
  <si>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</si>
  <si>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</si>
  <si>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</si>
  <si>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</si>
  <si>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</si>
  <si>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</si>
  <si>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</si>
  <si>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</si>
  <si>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</si>
  <si>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</si>
  <si>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</si>
  <si>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</si>
  <si>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</si>
  <si>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</si>
  <si>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</si>
  <si>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</si>
  <si>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</si>
  <si>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</si>
  <si>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</si>
  <si>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</si>
  <si>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</si>
  <si>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</si>
  <si>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</si>
  <si>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</si>
  <si>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</si>
  <si>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</si>
  <si>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</si>
  <si>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</si>
  <si>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</si>
  <si>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</si>
  <si>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</si>
  <si>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</si>
  <si>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</si>
  <si>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</si>
  <si>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</si>
  <si>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</si>
  <si>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</si>
  <si>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</si>
  <si>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</si>
  <si>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</si>
  <si>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</si>
  <si>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</si>
  <si>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</si>
  <si>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</si>
  <si>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</si>
  <si>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</si>
  <si>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</si>
  <si>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</si>
  <si>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</si>
  <si>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</si>
  <si>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</si>
  <si>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</si>
  <si>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</si>
  <si>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</si>
  <si>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</si>
  <si>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</si>
  <si>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</si>
  <si>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</si>
  <si>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</si>
  <si>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</si>
  <si>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</si>
  <si>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</si>
  <si>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</si>
  <si>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</si>
  <si>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</si>
  <si>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</si>
  <si>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</si>
  <si>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</si>
  <si>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</si>
  <si>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</si>
  <si>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</si>
  <si>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</si>
  <si>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</si>
  <si>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</si>
  <si>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</si>
  <si>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</si>
  <si>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</si>
  <si>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</si>
  <si>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</si>
  <si>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</si>
  <si>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</si>
  <si>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</si>
  <si>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</si>
  <si>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</si>
  <si>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</si>
  <si>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</si>
  <si>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</si>
  <si>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</si>
  <si>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</si>
  <si>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</si>
  <si>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</si>
  <si>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</si>
  <si>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</si>
  <si>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</si>
  <si>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2-673-747</t>
  </si>
  <si>
    <t>ООО "Комфорт"</t>
  </si>
  <si>
    <t>ул. Тунгусская, 8</t>
  </si>
  <si>
    <t>Количество проживающих</t>
  </si>
  <si>
    <t>ИТОГО ПО ДОМУ:</t>
  </si>
  <si>
    <t>170,60 м2</t>
  </si>
  <si>
    <t>№ 39/в по ул.Светланская</t>
  </si>
  <si>
    <t>Светланская, 39/в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</si>
  <si>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</si>
  <si>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</si>
  <si>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</si>
  <si>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</t>
  </si>
  <si>
    <t>ООО " Восток Мегаполис"</t>
  </si>
  <si>
    <t>План по статье "текущий ремонт" на 2018 год</t>
  </si>
  <si>
    <t>3. Перечень работ, выполненных по статье " текущий ремонт"  в 2017 году.</t>
  </si>
  <si>
    <t>переходящие остатки д/ср-в на конец периода 2017г</t>
  </si>
  <si>
    <t xml:space="preserve"> начисления и фактическое поступление средств по статьям затрат за 2017 г.(тыс.р.)</t>
  </si>
  <si>
    <t>переходящие остатки д/ср-в на начало 01.01. 2017г.</t>
  </si>
  <si>
    <t>1.Отчет об исполнении договора управления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</si>
  <si>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</si>
  <si>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</si>
  <si>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</si>
  <si>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</si>
  <si>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</si>
  <si>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</si>
  <si>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района"  за 2017 г.</t>
  </si>
  <si>
    <t>80,60 м2</t>
  </si>
  <si>
    <t>Замена проводки системы электроснабжения</t>
  </si>
  <si>
    <t>июнь</t>
  </si>
  <si>
    <t>130 п.м.</t>
  </si>
  <si>
    <t>Управляющая компания предлагает: ремонт инженерных коммуникаций. Собственникам необходимо предоставить протокол общего собрания о выполнении предложенных, или иных необходимых работ. Напоминаем, что выполнение работ возможно так же  за счет дополнительного сбора средств на основании решения общего собрания.</t>
  </si>
  <si>
    <t xml:space="preserve">ИСХ    578  / 03       от   " 21  "  марта     2018г.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</si>
</sst>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0" fillId="0" borderId="0" xfId="0" applyNumberFormat="1"/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0" fillId="2" borderId="0" xfId="0" applyNumberForma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5" xfId="0" applyNumberFormat="1" applyFont="1" applyBorder="1" applyAlignment="1"/>
    <xf numFmtId="0" fontId="12" fillId="0" borderId="2" xfId="0" applyFont="1" applyBorder="1" applyAlignment="1"/>
    <xf numFmtId="0" fontId="4" fillId="0" borderId="4" xfId="0" applyFont="1" applyBorder="1" applyAlignment="1"/>
    <xf numFmtId="0" fontId="9" fillId="2" borderId="5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F15" sqref="F15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132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113</v>
      </c>
    </row>
    <row r="4" spans="1:4" ht="14.25" customHeight="1">
      <c r="A4" s="22" t="s">
        <v>138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48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45</v>
      </c>
      <c r="D8" s="10"/>
    </row>
    <row r="9" spans="1:4" s="3" customFormat="1" ht="12" customHeight="1">
      <c r="A9" s="13" t="s">
        <v>1</v>
      </c>
      <c r="B9" s="14" t="s">
        <v>11</v>
      </c>
      <c r="C9" s="104" t="s">
        <v>12</v>
      </c>
      <c r="D9" s="105"/>
    </row>
    <row r="10" spans="1:4" s="3" customFormat="1" ht="24" customHeight="1">
      <c r="A10" s="13" t="s">
        <v>2</v>
      </c>
      <c r="B10" s="15" t="s">
        <v>13</v>
      </c>
      <c r="C10" s="106" t="s">
        <v>71</v>
      </c>
      <c r="D10" s="107"/>
    </row>
    <row r="11" spans="1:4" s="3" customFormat="1" ht="15" customHeight="1">
      <c r="A11" s="13" t="s">
        <v>3</v>
      </c>
      <c r="B11" s="14" t="s">
        <v>14</v>
      </c>
      <c r="C11" s="104" t="s">
        <v>15</v>
      </c>
      <c r="D11" s="105"/>
    </row>
    <row r="12" spans="1:4" s="3" customFormat="1" ht="18" customHeight="1">
      <c r="A12" s="110">
        <v>5</v>
      </c>
      <c r="B12" s="110" t="s">
        <v>91</v>
      </c>
      <c r="C12" s="55" t="s">
        <v>92</v>
      </c>
      <c r="D12" s="56" t="s">
        <v>93</v>
      </c>
    </row>
    <row r="13" spans="1:4" s="3" customFormat="1" ht="14.25" customHeight="1">
      <c r="A13" s="110"/>
      <c r="B13" s="110"/>
      <c r="C13" s="55" t="s">
        <v>94</v>
      </c>
      <c r="D13" s="56" t="s">
        <v>95</v>
      </c>
    </row>
    <row r="14" spans="1:4" s="3" customFormat="1">
      <c r="A14" s="110"/>
      <c r="B14" s="110"/>
      <c r="C14" s="55" t="s">
        <v>96</v>
      </c>
      <c r="D14" s="56" t="s">
        <v>97</v>
      </c>
    </row>
    <row r="15" spans="1:4" s="3" customFormat="1" ht="16.5" customHeight="1">
      <c r="A15" s="110"/>
      <c r="B15" s="110"/>
      <c r="C15" s="55" t="s">
        <v>98</v>
      </c>
      <c r="D15" s="56" t="s">
        <v>99</v>
      </c>
    </row>
    <row r="16" spans="1:4" s="3" customFormat="1" ht="16.5" customHeight="1">
      <c r="A16" s="110"/>
      <c r="B16" s="110"/>
      <c r="C16" s="55" t="s">
        <v>100</v>
      </c>
      <c r="D16" s="56" t="s">
        <v>101</v>
      </c>
    </row>
    <row r="17" spans="1:4" s="5" customFormat="1" ht="15.75" customHeight="1">
      <c r="A17" s="110"/>
      <c r="B17" s="110"/>
      <c r="C17" s="55" t="s">
        <v>102</v>
      </c>
      <c r="D17" s="56" t="s">
        <v>103</v>
      </c>
    </row>
    <row r="18" spans="1:4" s="5" customFormat="1" ht="15.75" customHeight="1">
      <c r="A18" s="110"/>
      <c r="B18" s="110"/>
      <c r="C18" s="57" t="s">
        <v>104</v>
      </c>
      <c r="D18" s="56" t="s">
        <v>105</v>
      </c>
    </row>
    <row r="19" spans="1:4" ht="17.25" customHeight="1">
      <c r="A19" s="13" t="s">
        <v>4</v>
      </c>
      <c r="B19" s="14" t="s">
        <v>16</v>
      </c>
      <c r="C19" s="111" t="s">
        <v>89</v>
      </c>
      <c r="D19" s="112"/>
    </row>
    <row r="20" spans="1:4" s="5" customFormat="1" ht="15.75" customHeight="1">
      <c r="A20" s="13" t="s">
        <v>5</v>
      </c>
      <c r="B20" s="14" t="s">
        <v>17</v>
      </c>
      <c r="C20" s="113" t="s">
        <v>51</v>
      </c>
      <c r="D20" s="114"/>
    </row>
    <row r="21" spans="1:4" s="5" customFormat="1" ht="15" customHeight="1">
      <c r="A21" s="13" t="s">
        <v>6</v>
      </c>
      <c r="B21" s="14" t="s">
        <v>18</v>
      </c>
      <c r="C21" s="106" t="s">
        <v>19</v>
      </c>
      <c r="D21" s="115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30.75" customHeight="1">
      <c r="A26" s="101" t="s">
        <v>26</v>
      </c>
      <c r="B26" s="102"/>
      <c r="C26" s="102"/>
      <c r="D26" s="103"/>
    </row>
    <row r="27" spans="1:4" ht="12" customHeight="1">
      <c r="A27" s="52"/>
      <c r="B27" s="53"/>
      <c r="C27" s="53"/>
      <c r="D27" s="54"/>
    </row>
    <row r="28" spans="1:4" ht="13.5" customHeight="1">
      <c r="A28" s="7">
        <v>1</v>
      </c>
      <c r="B28" s="6" t="s">
        <v>106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108</v>
      </c>
      <c r="C30" s="6" t="s">
        <v>24</v>
      </c>
      <c r="D30" s="6" t="s">
        <v>107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119</v>
      </c>
      <c r="C33" s="6" t="s">
        <v>109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46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08">
        <v>1918</v>
      </c>
      <c r="D38" s="109"/>
    </row>
    <row r="39" spans="1:4">
      <c r="A39" s="7">
        <v>2</v>
      </c>
      <c r="B39" s="6" t="s">
        <v>33</v>
      </c>
      <c r="C39" s="108">
        <v>2</v>
      </c>
      <c r="D39" s="109"/>
    </row>
    <row r="40" spans="1:4">
      <c r="A40" s="7">
        <v>3</v>
      </c>
      <c r="B40" s="6" t="s">
        <v>34</v>
      </c>
      <c r="C40" s="108">
        <v>1</v>
      </c>
      <c r="D40" s="109"/>
    </row>
    <row r="41" spans="1:4" ht="15" customHeight="1">
      <c r="A41" s="7">
        <v>4</v>
      </c>
      <c r="B41" s="6" t="s">
        <v>32</v>
      </c>
      <c r="C41" s="108" t="s">
        <v>78</v>
      </c>
      <c r="D41" s="109"/>
    </row>
    <row r="42" spans="1:4">
      <c r="A42" s="7">
        <v>5</v>
      </c>
      <c r="B42" s="6" t="s">
        <v>35</v>
      </c>
      <c r="C42" s="108" t="s">
        <v>78</v>
      </c>
      <c r="D42" s="109"/>
    </row>
    <row r="43" spans="1:4">
      <c r="A43" s="7">
        <v>6</v>
      </c>
      <c r="B43" s="6" t="s">
        <v>36</v>
      </c>
      <c r="C43" s="108" t="s">
        <v>112</v>
      </c>
      <c r="D43" s="109"/>
    </row>
    <row r="44" spans="1:4" ht="15" customHeight="1">
      <c r="A44" s="7">
        <v>7</v>
      </c>
      <c r="B44" s="6" t="s">
        <v>37</v>
      </c>
      <c r="C44" s="108" t="s">
        <v>78</v>
      </c>
      <c r="D44" s="109"/>
    </row>
    <row r="45" spans="1:4">
      <c r="A45" s="7">
        <v>8</v>
      </c>
      <c r="B45" s="6" t="s">
        <v>38</v>
      </c>
      <c r="C45" s="108" t="s">
        <v>133</v>
      </c>
      <c r="D45" s="109"/>
    </row>
    <row r="46" spans="1:4">
      <c r="A46" s="7">
        <v>9</v>
      </c>
      <c r="B46" s="6" t="s">
        <v>110</v>
      </c>
      <c r="C46" s="108">
        <v>13</v>
      </c>
      <c r="D46" s="107"/>
    </row>
    <row r="47" spans="1:4">
      <c r="A47" s="7">
        <v>10</v>
      </c>
      <c r="B47" s="6" t="s">
        <v>70</v>
      </c>
      <c r="C47" s="116">
        <v>41609</v>
      </c>
      <c r="D47" s="109"/>
    </row>
    <row r="48" spans="1:4">
      <c r="A48" s="4"/>
    </row>
    <row r="49" spans="1:4">
      <c r="A49" s="4"/>
    </row>
    <row r="51" spans="1:4">
      <c r="A51" s="58"/>
      <c r="B51" s="58"/>
      <c r="C51" s="59"/>
      <c r="D51" s="60"/>
    </row>
    <row r="52" spans="1:4">
      <c r="A52" s="58"/>
      <c r="B52" s="58"/>
      <c r="C52" s="59"/>
      <c r="D52" s="60"/>
    </row>
    <row r="53" spans="1:4">
      <c r="A53" s="58"/>
      <c r="B53" s="58"/>
      <c r="C53" s="59"/>
      <c r="D53" s="60"/>
    </row>
    <row r="54" spans="1:4">
      <c r="A54" s="58"/>
      <c r="B54" s="58"/>
      <c r="C54" s="59"/>
      <c r="D54" s="60"/>
    </row>
    <row r="55" spans="1:4">
      <c r="A55" s="58"/>
      <c r="B55" s="58"/>
      <c r="C55" s="61"/>
      <c r="D55" s="60"/>
    </row>
    <row r="56" spans="1:4">
      <c r="A56" s="58"/>
      <c r="B56" s="58"/>
      <c r="C56" s="62"/>
      <c r="D56" s="60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66"/>
  <sheetViews>
    <sheetView topLeftCell="A46" workbookViewId="0">
      <selection sqref="A1:H66"/>
    </sheetView>
  </sheetViews>
  <sheetFormatPr defaultRowHeight="1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13.28515625" customWidth="1"/>
  </cols>
  <sheetData>
    <row r="1" spans="1:26">
      <c r="A1" s="4" t="s">
        <v>115</v>
      </c>
      <c r="B1"/>
      <c r="C1" s="36"/>
      <c r="D1" s="36"/>
      <c r="G1" s="36"/>
      <c r="H1" s="1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6.5" customHeight="1">
      <c r="A2" s="4" t="s">
        <v>125</v>
      </c>
      <c r="B2"/>
      <c r="C2" s="36"/>
      <c r="D2" s="36"/>
      <c r="G2" s="36"/>
      <c r="H2" s="1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82" customFormat="1" ht="21.75" customHeight="1">
      <c r="A3" s="121" t="s">
        <v>124</v>
      </c>
      <c r="B3" s="121"/>
      <c r="C3" s="83"/>
      <c r="D3" s="92">
        <f>(D4+D5)</f>
        <v>-15.429999999999996</v>
      </c>
      <c r="E3" s="80"/>
      <c r="F3" s="77"/>
      <c r="G3" s="77"/>
      <c r="H3" s="84"/>
      <c r="I3" s="93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s="82" customFormat="1" ht="16.5" customHeight="1">
      <c r="A4" s="121" t="s">
        <v>116</v>
      </c>
      <c r="B4" s="142"/>
      <c r="C4" s="83"/>
      <c r="D4" s="92">
        <v>17.190000000000001</v>
      </c>
      <c r="E4" s="80"/>
      <c r="F4" s="77"/>
      <c r="G4" s="77"/>
      <c r="H4" s="94"/>
      <c r="I4" s="93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s="82" customFormat="1" ht="14.25" customHeight="1">
      <c r="A5" s="121" t="s">
        <v>117</v>
      </c>
      <c r="B5" s="142"/>
      <c r="C5" s="83"/>
      <c r="D5" s="92">
        <v>-32.619999999999997</v>
      </c>
      <c r="E5" s="80"/>
      <c r="F5" s="77"/>
      <c r="G5" s="77"/>
      <c r="H5" s="84"/>
      <c r="I5" s="93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15" customHeight="1">
      <c r="A6" s="122" t="s">
        <v>123</v>
      </c>
      <c r="B6" s="123"/>
      <c r="C6" s="123"/>
      <c r="D6" s="123"/>
      <c r="E6" s="123"/>
      <c r="F6" s="123"/>
      <c r="G6" s="123"/>
      <c r="H6" s="124"/>
      <c r="I6" s="74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56.25" customHeight="1">
      <c r="A7" s="125" t="s">
        <v>58</v>
      </c>
      <c r="B7" s="126"/>
      <c r="C7" s="41" t="s">
        <v>59</v>
      </c>
      <c r="D7" s="29" t="s">
        <v>60</v>
      </c>
      <c r="E7" s="29" t="s">
        <v>61</v>
      </c>
      <c r="F7" s="29" t="s">
        <v>62</v>
      </c>
      <c r="G7" s="37" t="s">
        <v>63</v>
      </c>
      <c r="H7" s="29" t="s">
        <v>64</v>
      </c>
    </row>
    <row r="8" spans="1:26" ht="17.25" customHeight="1">
      <c r="A8" s="125" t="s">
        <v>65</v>
      </c>
      <c r="B8" s="127"/>
      <c r="C8" s="42">
        <v>11.69</v>
      </c>
      <c r="D8" s="68">
        <v>-31.86</v>
      </c>
      <c r="E8" s="68">
        <f>E12+E15+E18+E21</f>
        <v>23.919999999999998</v>
      </c>
      <c r="F8" s="68">
        <f>F12+F15+F18+F21</f>
        <v>16.98</v>
      </c>
      <c r="G8" s="68">
        <f>F8</f>
        <v>16.98</v>
      </c>
      <c r="H8" s="63">
        <f>F8-E8+D8</f>
        <v>-38.799999999999997</v>
      </c>
    </row>
    <row r="9" spans="1:26">
      <c r="A9" s="38" t="s">
        <v>66</v>
      </c>
      <c r="B9" s="39"/>
      <c r="C9" s="43">
        <f>C8-C10</f>
        <v>10.520999999999999</v>
      </c>
      <c r="D9" s="48">
        <f>D8-D10</f>
        <v>-28.673999999999999</v>
      </c>
      <c r="E9" s="48">
        <f>E8-E10</f>
        <v>21.527999999999999</v>
      </c>
      <c r="F9" s="48">
        <f>F8-F10</f>
        <v>15.282</v>
      </c>
      <c r="G9" s="48">
        <f>G8-G10</f>
        <v>15.282</v>
      </c>
      <c r="H9" s="48">
        <f t="shared" ref="H9:H10" si="0">F9-E9+D9</f>
        <v>-34.92</v>
      </c>
    </row>
    <row r="10" spans="1:26">
      <c r="A10" s="128" t="s">
        <v>67</v>
      </c>
      <c r="B10" s="129"/>
      <c r="C10" s="43">
        <f>C8*10%</f>
        <v>1.169</v>
      </c>
      <c r="D10" s="48">
        <f>D8*10%</f>
        <v>-3.1859999999999999</v>
      </c>
      <c r="E10" s="48">
        <f>E8*10%</f>
        <v>2.3919999999999999</v>
      </c>
      <c r="F10" s="48">
        <f>F8*10%</f>
        <v>1.6980000000000002</v>
      </c>
      <c r="G10" s="48">
        <f>G8*10%</f>
        <v>1.6980000000000002</v>
      </c>
      <c r="H10" s="48">
        <f t="shared" si="0"/>
        <v>-3.88</v>
      </c>
    </row>
    <row r="11" spans="1:26" ht="12.75" customHeight="1">
      <c r="A11" s="143" t="s">
        <v>68</v>
      </c>
      <c r="B11" s="144"/>
      <c r="C11" s="144"/>
      <c r="D11" s="144"/>
      <c r="E11" s="144"/>
      <c r="F11" s="144"/>
      <c r="G11" s="144"/>
      <c r="H11" s="127"/>
    </row>
    <row r="12" spans="1:26">
      <c r="A12" s="145" t="s">
        <v>49</v>
      </c>
      <c r="B12" s="146"/>
      <c r="C12" s="42">
        <v>5.18</v>
      </c>
      <c r="D12" s="69">
        <v>-3.1</v>
      </c>
      <c r="E12" s="69">
        <v>10.6</v>
      </c>
      <c r="F12" s="69">
        <v>7.53</v>
      </c>
      <c r="G12" s="69">
        <f>F12</f>
        <v>7.53</v>
      </c>
      <c r="H12" s="48">
        <f t="shared" ref="H12:H17" si="1">F12-E12</f>
        <v>-3.0699999999999994</v>
      </c>
    </row>
    <row r="13" spans="1:26">
      <c r="A13" s="38" t="s">
        <v>66</v>
      </c>
      <c r="B13" s="39"/>
      <c r="C13" s="43">
        <f>C12-C14</f>
        <v>4.6619999999999999</v>
      </c>
      <c r="D13" s="48">
        <f>D12-D14</f>
        <v>-2.79</v>
      </c>
      <c r="E13" s="48">
        <f>E12-E14</f>
        <v>9.5399999999999991</v>
      </c>
      <c r="F13" s="48">
        <f>F12-F14</f>
        <v>6.7770000000000001</v>
      </c>
      <c r="G13" s="48">
        <f>G12-G14</f>
        <v>6.7770000000000001</v>
      </c>
      <c r="H13" s="48">
        <f t="shared" si="1"/>
        <v>-2.762999999999999</v>
      </c>
    </row>
    <row r="14" spans="1:26">
      <c r="A14" s="128" t="s">
        <v>67</v>
      </c>
      <c r="B14" s="129"/>
      <c r="C14" s="43">
        <f>C12*10%</f>
        <v>0.51800000000000002</v>
      </c>
      <c r="D14" s="48">
        <f>D12*10%</f>
        <v>-0.31000000000000005</v>
      </c>
      <c r="E14" s="48">
        <f>E12*10%</f>
        <v>1.06</v>
      </c>
      <c r="F14" s="48">
        <f>F12*10%</f>
        <v>0.75300000000000011</v>
      </c>
      <c r="G14" s="48">
        <f>G12*10%</f>
        <v>0.75300000000000011</v>
      </c>
      <c r="H14" s="48">
        <f t="shared" si="1"/>
        <v>-0.30699999999999994</v>
      </c>
    </row>
    <row r="15" spans="1:26" ht="23.25" customHeight="1">
      <c r="A15" s="145" t="s">
        <v>41</v>
      </c>
      <c r="B15" s="146"/>
      <c r="C15" s="42">
        <v>3.12</v>
      </c>
      <c r="D15" s="69">
        <v>-1.87</v>
      </c>
      <c r="E15" s="69">
        <v>6.39</v>
      </c>
      <c r="F15" s="69">
        <v>4.53</v>
      </c>
      <c r="G15" s="70">
        <f>F15</f>
        <v>4.53</v>
      </c>
      <c r="H15" s="48">
        <f t="shared" si="1"/>
        <v>-1.8599999999999994</v>
      </c>
      <c r="J15" s="67"/>
    </row>
    <row r="16" spans="1:26">
      <c r="A16" s="38" t="s">
        <v>66</v>
      </c>
      <c r="B16" s="39"/>
      <c r="C16" s="43">
        <v>2.81</v>
      </c>
      <c r="D16" s="48">
        <f>D15-D17</f>
        <v>-1.6830000000000001</v>
      </c>
      <c r="E16" s="48">
        <f>E15-E17</f>
        <v>5.7509999999999994</v>
      </c>
      <c r="F16" s="48">
        <f>F15-F17</f>
        <v>4.077</v>
      </c>
      <c r="G16" s="71">
        <f>G15-G17</f>
        <v>4.077</v>
      </c>
      <c r="H16" s="48">
        <f t="shared" si="1"/>
        <v>-1.6739999999999995</v>
      </c>
    </row>
    <row r="17" spans="1:12" ht="15" customHeight="1">
      <c r="A17" s="128" t="s">
        <v>67</v>
      </c>
      <c r="B17" s="129"/>
      <c r="C17" s="43">
        <v>0.31</v>
      </c>
      <c r="D17" s="48">
        <f>D15*10%</f>
        <v>-0.18700000000000003</v>
      </c>
      <c r="E17" s="48">
        <f>E15*10%</f>
        <v>0.63900000000000001</v>
      </c>
      <c r="F17" s="48">
        <f>F15*10%</f>
        <v>0.45300000000000007</v>
      </c>
      <c r="G17" s="48">
        <f>F17</f>
        <v>0.45300000000000007</v>
      </c>
      <c r="H17" s="48">
        <f t="shared" si="1"/>
        <v>-0.18599999999999994</v>
      </c>
    </row>
    <row r="18" spans="1:12" ht="12" customHeight="1">
      <c r="A18" s="145" t="s">
        <v>50</v>
      </c>
      <c r="B18" s="146"/>
      <c r="C18" s="41">
        <v>0</v>
      </c>
      <c r="D18" s="69">
        <v>0</v>
      </c>
      <c r="E18" s="69">
        <v>0</v>
      </c>
      <c r="F18" s="69">
        <v>0</v>
      </c>
      <c r="G18" s="70">
        <v>0</v>
      </c>
      <c r="H18" s="48">
        <v>0</v>
      </c>
    </row>
    <row r="19" spans="1:12" ht="13.5" customHeight="1">
      <c r="A19" s="38" t="s">
        <v>66</v>
      </c>
      <c r="B19" s="39"/>
      <c r="C19" s="43">
        <v>0</v>
      </c>
      <c r="D19" s="48">
        <f>D18-D20</f>
        <v>0</v>
      </c>
      <c r="E19" s="48">
        <v>0</v>
      </c>
      <c r="F19" s="48">
        <v>0</v>
      </c>
      <c r="G19" s="71">
        <v>0</v>
      </c>
      <c r="H19" s="48">
        <v>0</v>
      </c>
    </row>
    <row r="20" spans="1:12" ht="12.75" customHeight="1">
      <c r="A20" s="128" t="s">
        <v>67</v>
      </c>
      <c r="B20" s="129"/>
      <c r="C20" s="43">
        <v>0</v>
      </c>
      <c r="D20" s="48">
        <f>D18*10%</f>
        <v>0</v>
      </c>
      <c r="E20" s="48">
        <v>0</v>
      </c>
      <c r="F20" s="48">
        <v>0</v>
      </c>
      <c r="G20" s="48">
        <v>0</v>
      </c>
      <c r="H20" s="48">
        <v>0</v>
      </c>
    </row>
    <row r="21" spans="1:12" ht="14.25" customHeight="1">
      <c r="A21" s="11" t="s">
        <v>90</v>
      </c>
      <c r="B21" s="40"/>
      <c r="C21" s="44">
        <v>3.39</v>
      </c>
      <c r="D21" s="48">
        <v>-2.02</v>
      </c>
      <c r="E21" s="48">
        <f>0.84+0.2+0.16+5.73</f>
        <v>6.9300000000000006</v>
      </c>
      <c r="F21" s="48">
        <f>0.59+0.14+0.12+4.07</f>
        <v>4.92</v>
      </c>
      <c r="G21" s="72">
        <f>F21</f>
        <v>4.92</v>
      </c>
      <c r="H21" s="48">
        <f>F21-E21</f>
        <v>-2.0100000000000007</v>
      </c>
    </row>
    <row r="22" spans="1:12" ht="14.25" customHeight="1">
      <c r="A22" s="38" t="s">
        <v>66</v>
      </c>
      <c r="B22" s="39"/>
      <c r="C22" s="43">
        <v>3.05</v>
      </c>
      <c r="D22" s="48">
        <f>D21-D23</f>
        <v>-1.8180000000000001</v>
      </c>
      <c r="E22" s="48">
        <f>E21-E23</f>
        <v>6.2370000000000001</v>
      </c>
      <c r="F22" s="48">
        <f>F21-F23</f>
        <v>4.4279999999999999</v>
      </c>
      <c r="G22" s="71">
        <f>G21-G23</f>
        <v>4.4279999999999999</v>
      </c>
      <c r="H22" s="48">
        <f t="shared" ref="H22:H23" si="2">F22-E22</f>
        <v>-1.8090000000000002</v>
      </c>
    </row>
    <row r="23" spans="1:12">
      <c r="A23" s="128" t="s">
        <v>67</v>
      </c>
      <c r="B23" s="129"/>
      <c r="C23" s="43">
        <v>0.34</v>
      </c>
      <c r="D23" s="48">
        <f>D21*10%</f>
        <v>-0.20200000000000001</v>
      </c>
      <c r="E23" s="48">
        <f>E21*10%</f>
        <v>0.69300000000000006</v>
      </c>
      <c r="F23" s="48">
        <f>F21*10%</f>
        <v>0.49199999999999999</v>
      </c>
      <c r="G23" s="48">
        <f>F23</f>
        <v>0.49199999999999999</v>
      </c>
      <c r="H23" s="48">
        <f t="shared" si="2"/>
        <v>-0.20100000000000007</v>
      </c>
    </row>
    <row r="24" spans="1:12" s="82" customFormat="1" ht="6" customHeight="1">
      <c r="A24" s="86"/>
      <c r="B24" s="87"/>
      <c r="C24" s="88"/>
      <c r="D24" s="89"/>
      <c r="E24" s="88"/>
      <c r="F24" s="88"/>
      <c r="G24" s="90"/>
      <c r="H24" s="91"/>
    </row>
    <row r="25" spans="1:12" ht="11.25" customHeight="1">
      <c r="A25" s="125" t="s">
        <v>42</v>
      </c>
      <c r="B25" s="127"/>
      <c r="C25" s="44">
        <v>7.04</v>
      </c>
      <c r="D25" s="63">
        <v>16.440000000000001</v>
      </c>
      <c r="E25" s="63">
        <v>14.41</v>
      </c>
      <c r="F25" s="63">
        <v>10.23</v>
      </c>
      <c r="G25" s="73">
        <f>G26+G27</f>
        <v>97.192999999999998</v>
      </c>
      <c r="H25" s="63">
        <f>F25-E25+D25+F25-G25</f>
        <v>-74.703000000000003</v>
      </c>
    </row>
    <row r="26" spans="1:12" ht="14.25" customHeight="1">
      <c r="A26" s="38" t="s">
        <v>69</v>
      </c>
      <c r="B26" s="39"/>
      <c r="C26" s="43">
        <f>C25-C27</f>
        <v>6.3360000000000003</v>
      </c>
      <c r="D26" s="48">
        <v>17.190000000000001</v>
      </c>
      <c r="E26" s="48">
        <f>E25-E27</f>
        <v>12.968999999999999</v>
      </c>
      <c r="F26" s="48">
        <f>F25-F27</f>
        <v>9.2070000000000007</v>
      </c>
      <c r="G26" s="71">
        <v>96.17</v>
      </c>
      <c r="H26" s="48">
        <f t="shared" ref="H26:H33" si="3">F26-E26+D26+F26-G26</f>
        <v>-73.534999999999997</v>
      </c>
      <c r="L26" s="67"/>
    </row>
    <row r="27" spans="1:12" ht="10.5" customHeight="1">
      <c r="A27" s="128" t="s">
        <v>67</v>
      </c>
      <c r="B27" s="129"/>
      <c r="C27" s="43">
        <f>C25*10%</f>
        <v>0.70400000000000007</v>
      </c>
      <c r="D27" s="48">
        <v>-0.76</v>
      </c>
      <c r="E27" s="48">
        <f>E25*10%</f>
        <v>1.4410000000000001</v>
      </c>
      <c r="F27" s="48">
        <f>F25*10%</f>
        <v>1.0230000000000001</v>
      </c>
      <c r="G27" s="48">
        <f>F27</f>
        <v>1.0230000000000001</v>
      </c>
      <c r="H27" s="48">
        <f t="shared" si="3"/>
        <v>-1.1779999999999999</v>
      </c>
    </row>
    <row r="28" spans="1:12" s="4" customFormat="1" ht="12.75" customHeight="1">
      <c r="A28" s="117" t="s">
        <v>126</v>
      </c>
      <c r="B28" s="118"/>
      <c r="C28" s="77"/>
      <c r="D28" s="80">
        <v>0</v>
      </c>
      <c r="E28" s="77">
        <f>E30+E31+E32+E33</f>
        <v>0.67999999999999994</v>
      </c>
      <c r="F28" s="77">
        <f t="shared" ref="F28:G28" si="4">F30+F31+F32+F33</f>
        <v>0.41000000000000003</v>
      </c>
      <c r="G28" s="77">
        <f t="shared" si="4"/>
        <v>0.41000000000000003</v>
      </c>
      <c r="H28" s="63">
        <f t="shared" si="3"/>
        <v>-0.26999999999999991</v>
      </c>
    </row>
    <row r="29" spans="1:12" ht="12.75" customHeight="1">
      <c r="A29" s="96" t="s">
        <v>127</v>
      </c>
      <c r="B29" s="87"/>
      <c r="C29" s="88"/>
      <c r="D29" s="91">
        <v>0</v>
      </c>
      <c r="E29" s="88"/>
      <c r="F29" s="88"/>
      <c r="G29" s="95"/>
      <c r="H29" s="80"/>
    </row>
    <row r="30" spans="1:12" ht="12.75" customHeight="1">
      <c r="A30" s="119" t="s">
        <v>128</v>
      </c>
      <c r="B30" s="120"/>
      <c r="C30" s="88"/>
      <c r="D30" s="91">
        <v>0</v>
      </c>
      <c r="E30" s="88">
        <v>0.47</v>
      </c>
      <c r="F30" s="88">
        <v>0.28000000000000003</v>
      </c>
      <c r="G30" s="95">
        <v>0.28000000000000003</v>
      </c>
      <c r="H30" s="48">
        <f t="shared" si="3"/>
        <v>-0.18999999999999995</v>
      </c>
    </row>
    <row r="31" spans="1:12" ht="12.75" customHeight="1">
      <c r="A31" s="119" t="s">
        <v>129</v>
      </c>
      <c r="B31" s="120"/>
      <c r="C31" s="88"/>
      <c r="D31" s="91">
        <v>0</v>
      </c>
      <c r="E31" s="88">
        <v>0</v>
      </c>
      <c r="F31" s="88">
        <v>0</v>
      </c>
      <c r="G31" s="95">
        <v>0</v>
      </c>
      <c r="H31" s="48">
        <f t="shared" si="3"/>
        <v>0</v>
      </c>
    </row>
    <row r="32" spans="1:12" ht="12.75" customHeight="1">
      <c r="A32" s="119" t="s">
        <v>130</v>
      </c>
      <c r="B32" s="120"/>
      <c r="C32" s="88"/>
      <c r="D32" s="91">
        <v>0</v>
      </c>
      <c r="E32" s="88">
        <v>0</v>
      </c>
      <c r="F32" s="88">
        <v>0</v>
      </c>
      <c r="G32" s="95">
        <v>0</v>
      </c>
      <c r="H32" s="48">
        <f t="shared" si="3"/>
        <v>0</v>
      </c>
    </row>
    <row r="33" spans="1:26" ht="12.75" customHeight="1">
      <c r="A33" s="119" t="s">
        <v>131</v>
      </c>
      <c r="B33" s="120"/>
      <c r="C33" s="88"/>
      <c r="D33" s="91">
        <v>0</v>
      </c>
      <c r="E33" s="88">
        <v>0.21</v>
      </c>
      <c r="F33" s="88">
        <v>0.13</v>
      </c>
      <c r="G33" s="95">
        <v>0.13</v>
      </c>
      <c r="H33" s="48">
        <f t="shared" si="3"/>
        <v>-7.9999999999999988E-2</v>
      </c>
    </row>
    <row r="34" spans="1:26" s="82" customFormat="1" ht="15.75" customHeight="1">
      <c r="A34" s="75" t="s">
        <v>111</v>
      </c>
      <c r="B34" s="76"/>
      <c r="C34" s="77"/>
      <c r="D34" s="78"/>
      <c r="E34" s="77">
        <f>E8+E25+E28</f>
        <v>39.01</v>
      </c>
      <c r="F34" s="77">
        <f t="shared" ref="F34:G34" si="5">F8+F25+F28</f>
        <v>27.62</v>
      </c>
      <c r="G34" s="77">
        <f t="shared" si="5"/>
        <v>114.583</v>
      </c>
      <c r="H34" s="80"/>
      <c r="I34" s="81"/>
      <c r="J34" s="81"/>
    </row>
    <row r="35" spans="1:26" s="82" customFormat="1" ht="22.5" customHeight="1">
      <c r="A35" s="121" t="s">
        <v>122</v>
      </c>
      <c r="B35" s="121"/>
      <c r="C35" s="77"/>
      <c r="D35" s="80">
        <f>D3</f>
        <v>-15.429999999999996</v>
      </c>
      <c r="E35" s="77"/>
      <c r="F35" s="77"/>
      <c r="G35" s="79"/>
      <c r="H35" s="80">
        <f>(F34-E34+D35+F34-G34)</f>
        <v>-113.78299999999999</v>
      </c>
    </row>
    <row r="36" spans="1:26" s="82" customFormat="1" ht="14.25" customHeight="1">
      <c r="A36" s="121" t="s">
        <v>118</v>
      </c>
      <c r="B36" s="121"/>
      <c r="C36" s="83"/>
      <c r="D36" s="83"/>
      <c r="E36" s="80"/>
      <c r="F36" s="77"/>
      <c r="G36" s="77"/>
      <c r="H36" s="84">
        <f>H37+H38</f>
        <v>-113.783</v>
      </c>
      <c r="I36" s="85"/>
      <c r="J36" s="97">
        <f>H35-H36</f>
        <v>0</v>
      </c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2" customFormat="1" ht="14.25" customHeight="1">
      <c r="A37" s="121" t="s">
        <v>116</v>
      </c>
      <c r="B37" s="142"/>
      <c r="C37" s="83"/>
      <c r="D37" s="83"/>
      <c r="E37" s="80"/>
      <c r="F37" s="77"/>
      <c r="G37" s="77"/>
      <c r="H37" s="84">
        <v>0</v>
      </c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s="82" customFormat="1" ht="16.5" customHeight="1">
      <c r="A38" s="121" t="s">
        <v>117</v>
      </c>
      <c r="B38" s="142"/>
      <c r="C38" s="83"/>
      <c r="D38" s="83"/>
      <c r="E38" s="80"/>
      <c r="F38" s="77"/>
      <c r="G38" s="77"/>
      <c r="H38" s="84">
        <f>(H8+H25+H28)-0.01</f>
        <v>-113.783</v>
      </c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</row>
    <row r="39" spans="1:26">
      <c r="A39" s="21" t="s">
        <v>121</v>
      </c>
      <c r="D39" s="23"/>
      <c r="E39" s="23"/>
      <c r="F39" s="23"/>
      <c r="G39" s="23"/>
    </row>
    <row r="40" spans="1:26" ht="12" customHeight="1">
      <c r="A40" s="132" t="s">
        <v>52</v>
      </c>
      <c r="B40" s="129"/>
      <c r="C40" s="129"/>
      <c r="D40" s="107"/>
      <c r="E40" s="31" t="s">
        <v>53</v>
      </c>
      <c r="F40" s="31" t="s">
        <v>54</v>
      </c>
      <c r="G40" s="31" t="s">
        <v>55</v>
      </c>
    </row>
    <row r="41" spans="1:26" ht="13.5" customHeight="1">
      <c r="A41" s="133" t="s">
        <v>134</v>
      </c>
      <c r="B41" s="134"/>
      <c r="C41" s="134"/>
      <c r="D41" s="135"/>
      <c r="E41" s="32" t="s">
        <v>135</v>
      </c>
      <c r="F41" s="31" t="s">
        <v>136</v>
      </c>
      <c r="G41" s="33">
        <v>96.17</v>
      </c>
    </row>
    <row r="42" spans="1:26" s="4" customFormat="1" ht="13.5" customHeight="1">
      <c r="A42" s="140" t="s">
        <v>7</v>
      </c>
      <c r="B42" s="141"/>
      <c r="C42" s="141"/>
      <c r="D42" s="126"/>
      <c r="E42" s="49"/>
      <c r="F42" s="50"/>
      <c r="G42" s="51">
        <f>SUM(G41:G41)</f>
        <v>96.17</v>
      </c>
    </row>
    <row r="43" spans="1:26">
      <c r="A43" s="21" t="s">
        <v>43</v>
      </c>
      <c r="D43" s="23"/>
      <c r="E43" s="23"/>
      <c r="F43" s="23"/>
      <c r="G43" s="23"/>
    </row>
    <row r="44" spans="1:26">
      <c r="A44" s="21" t="s">
        <v>44</v>
      </c>
      <c r="D44" s="23"/>
      <c r="E44" s="23"/>
      <c r="F44" s="23"/>
      <c r="G44" s="23"/>
    </row>
    <row r="45" spans="1:26" ht="23.25" customHeight="1">
      <c r="A45" s="132" t="s">
        <v>57</v>
      </c>
      <c r="B45" s="129"/>
      <c r="C45" s="129"/>
      <c r="D45" s="129"/>
      <c r="E45" s="107"/>
      <c r="F45" s="35" t="s">
        <v>54</v>
      </c>
      <c r="G45" s="34" t="s">
        <v>56</v>
      </c>
    </row>
    <row r="46" spans="1:26">
      <c r="A46" s="132" t="s">
        <v>78</v>
      </c>
      <c r="B46" s="129"/>
      <c r="C46" s="129"/>
      <c r="D46" s="129"/>
      <c r="E46" s="107"/>
      <c r="F46" s="31"/>
      <c r="G46" s="31">
        <v>0</v>
      </c>
    </row>
    <row r="47" spans="1:26">
      <c r="A47" s="23"/>
      <c r="D47" s="23"/>
      <c r="E47" s="23"/>
      <c r="F47" s="23"/>
      <c r="G47" s="23"/>
    </row>
    <row r="48" spans="1:26">
      <c r="A48" s="23"/>
      <c r="D48" s="23"/>
      <c r="E48" s="23"/>
      <c r="F48" s="23"/>
      <c r="G48" s="23"/>
    </row>
    <row r="49" spans="1:7" s="4" customFormat="1">
      <c r="A49" s="21" t="s">
        <v>72</v>
      </c>
      <c r="B49" s="46"/>
      <c r="C49" s="47"/>
      <c r="D49" s="21"/>
      <c r="E49" s="21"/>
      <c r="F49" s="21"/>
      <c r="G49" s="21"/>
    </row>
    <row r="50" spans="1:7">
      <c r="A50" s="136" t="s">
        <v>73</v>
      </c>
      <c r="B50" s="127"/>
      <c r="C50" s="137" t="s">
        <v>74</v>
      </c>
      <c r="D50" s="127"/>
      <c r="E50" s="31" t="s">
        <v>75</v>
      </c>
      <c r="F50" s="31" t="s">
        <v>76</v>
      </c>
      <c r="G50" s="31" t="s">
        <v>77</v>
      </c>
    </row>
    <row r="51" spans="1:7">
      <c r="A51" s="136" t="s">
        <v>114</v>
      </c>
      <c r="B51" s="127"/>
      <c r="C51" s="138" t="s">
        <v>78</v>
      </c>
      <c r="D51" s="139"/>
      <c r="E51" s="31" t="s">
        <v>78</v>
      </c>
      <c r="F51" s="31" t="s">
        <v>78</v>
      </c>
      <c r="G51" s="31" t="s">
        <v>78</v>
      </c>
    </row>
    <row r="52" spans="1:7">
      <c r="A52" s="23"/>
      <c r="D52" s="23"/>
      <c r="E52" s="23"/>
      <c r="F52" s="23"/>
      <c r="G52" s="23"/>
    </row>
    <row r="53" spans="1:7">
      <c r="A53" s="21"/>
      <c r="D53" s="23"/>
      <c r="E53" s="23"/>
      <c r="F53" s="23"/>
      <c r="G53" s="23"/>
    </row>
    <row r="54" spans="1:7">
      <c r="A54" s="21" t="s">
        <v>43</v>
      </c>
      <c r="E54" s="36"/>
      <c r="F54" s="64"/>
      <c r="G54" s="36"/>
    </row>
    <row r="55" spans="1:7">
      <c r="A55" s="21" t="s">
        <v>120</v>
      </c>
      <c r="B55" s="65"/>
      <c r="C55" s="66"/>
      <c r="D55" s="21"/>
      <c r="E55" s="36"/>
      <c r="F55" s="64"/>
      <c r="G55" s="36"/>
    </row>
    <row r="56" spans="1:7" ht="54" customHeight="1">
      <c r="A56" s="130" t="s">
        <v>137</v>
      </c>
      <c r="B56" s="131"/>
      <c r="C56" s="131"/>
      <c r="D56" s="131"/>
      <c r="E56" s="131"/>
      <c r="F56" s="131"/>
      <c r="G56" s="131"/>
    </row>
    <row r="59" spans="1:7">
      <c r="A59" s="4" t="s">
        <v>79</v>
      </c>
      <c r="B59" s="46"/>
      <c r="C59" s="47"/>
      <c r="D59" s="4"/>
      <c r="E59" s="4" t="s">
        <v>80</v>
      </c>
      <c r="F59" s="4"/>
    </row>
    <row r="60" spans="1:7">
      <c r="A60" s="4" t="s">
        <v>81</v>
      </c>
      <c r="B60" s="46"/>
      <c r="C60" s="47"/>
      <c r="D60" s="4"/>
      <c r="E60" s="4"/>
      <c r="F60" s="4"/>
    </row>
    <row r="61" spans="1:7">
      <c r="A61" s="4" t="s">
        <v>82</v>
      </c>
      <c r="B61" s="46"/>
      <c r="C61" s="47"/>
      <c r="D61" s="4"/>
      <c r="E61" s="4"/>
      <c r="F61" s="4"/>
    </row>
    <row r="63" spans="1:7">
      <c r="A63" s="98" t="s">
        <v>83</v>
      </c>
      <c r="B63" s="99"/>
      <c r="C63" s="100"/>
    </row>
    <row r="64" spans="1:7">
      <c r="A64" s="98" t="s">
        <v>84</v>
      </c>
      <c r="B64" s="99"/>
      <c r="C64" s="100" t="s">
        <v>25</v>
      </c>
    </row>
    <row r="65" spans="1:3">
      <c r="A65" s="98" t="s">
        <v>85</v>
      </c>
      <c r="B65" s="99"/>
      <c r="C65" s="100" t="s">
        <v>86</v>
      </c>
    </row>
    <row r="66" spans="1:3">
      <c r="A66" s="98" t="s">
        <v>87</v>
      </c>
      <c r="B66" s="99"/>
      <c r="C66" s="100" t="s">
        <v>88</v>
      </c>
    </row>
  </sheetData>
  <mergeCells count="36">
    <mergeCell ref="A35:B35"/>
    <mergeCell ref="A37:B37"/>
    <mergeCell ref="A38:B38"/>
    <mergeCell ref="A4:B4"/>
    <mergeCell ref="A5:B5"/>
    <mergeCell ref="A36:B36"/>
    <mergeCell ref="A11:H11"/>
    <mergeCell ref="A12:B12"/>
    <mergeCell ref="A25:B25"/>
    <mergeCell ref="A23:B23"/>
    <mergeCell ref="A14:B14"/>
    <mergeCell ref="A15:B15"/>
    <mergeCell ref="A17:B17"/>
    <mergeCell ref="A18:B18"/>
    <mergeCell ref="A20:B20"/>
    <mergeCell ref="A27:B27"/>
    <mergeCell ref="A56:G56"/>
    <mergeCell ref="A40:D40"/>
    <mergeCell ref="A41:D41"/>
    <mergeCell ref="A51:B51"/>
    <mergeCell ref="C50:D50"/>
    <mergeCell ref="C51:D51"/>
    <mergeCell ref="A50:B50"/>
    <mergeCell ref="A42:D42"/>
    <mergeCell ref="A45:E45"/>
    <mergeCell ref="A46:E46"/>
    <mergeCell ref="A3:B3"/>
    <mergeCell ref="A6:H6"/>
    <mergeCell ref="A7:B7"/>
    <mergeCell ref="A8:B8"/>
    <mergeCell ref="A10:B10"/>
    <mergeCell ref="A28:B28"/>
    <mergeCell ref="A30:B30"/>
    <mergeCell ref="A31:B31"/>
    <mergeCell ref="A32:B32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2018-03-19T23:01:06Z</cp:lastPrinted>
  <dcterms:created xsi:type="dcterms:W3CDTF">2013-02-18T04:38:06Z</dcterms:created>
  <dcterms:modified xsi:type="dcterms:W3CDTF">2018-03-21T23:23:08Z</dcterms:modified>
</cp:coreProperties>
</file>