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53" i="8"/>
  <c r="H44"/>
  <c r="H28"/>
  <c r="H33"/>
  <c r="H32"/>
  <c r="H31"/>
  <c r="H30"/>
  <c r="G25"/>
  <c r="G34"/>
  <c r="F34"/>
  <c r="E34"/>
  <c r="F21"/>
  <c r="E21"/>
  <c r="G28"/>
  <c r="F28"/>
  <c r="E28"/>
  <c r="F27"/>
  <c r="F26"/>
  <c r="E27"/>
  <c r="E26"/>
  <c r="H26"/>
  <c r="E38"/>
  <c r="G38"/>
  <c r="G36"/>
  <c r="H36"/>
  <c r="H43"/>
  <c r="F38"/>
  <c r="H38"/>
  <c r="G27"/>
  <c r="F37"/>
  <c r="E37"/>
  <c r="H37"/>
  <c r="F8"/>
  <c r="G8"/>
  <c r="G39"/>
  <c r="G40"/>
  <c r="E8"/>
  <c r="H8"/>
  <c r="H27"/>
  <c r="H42"/>
  <c r="D3"/>
  <c r="D41"/>
  <c r="F39"/>
  <c r="F40"/>
  <c r="E39"/>
  <c r="E40"/>
  <c r="H41"/>
  <c r="G12"/>
  <c r="G14"/>
  <c r="H12"/>
  <c r="H15"/>
  <c r="H18"/>
  <c r="H21"/>
  <c r="F14"/>
  <c r="F13"/>
  <c r="G13"/>
  <c r="E14"/>
  <c r="E13"/>
  <c r="G21"/>
  <c r="G18"/>
  <c r="G15"/>
  <c r="C27"/>
  <c r="C26"/>
  <c r="C23"/>
  <c r="C22"/>
  <c r="C17"/>
  <c r="C16"/>
  <c r="H25"/>
  <c r="F23"/>
  <c r="E23"/>
  <c r="D23"/>
  <c r="H23"/>
  <c r="F22"/>
  <c r="E22"/>
  <c r="D22"/>
  <c r="H22"/>
  <c r="F20"/>
  <c r="E20"/>
  <c r="D20"/>
  <c r="H20"/>
  <c r="F19"/>
  <c r="E19"/>
  <c r="D19"/>
  <c r="H19"/>
  <c r="F17"/>
  <c r="E17"/>
  <c r="D17"/>
  <c r="H17"/>
  <c r="F16"/>
  <c r="E16"/>
  <c r="D16"/>
  <c r="H16"/>
  <c r="D14"/>
  <c r="H14"/>
  <c r="D13"/>
  <c r="H13"/>
  <c r="F10"/>
  <c r="E10"/>
  <c r="D10"/>
  <c r="H10"/>
  <c r="F9"/>
  <c r="E9"/>
  <c r="D9"/>
  <c r="H9"/>
  <c r="G23"/>
  <c r="G22"/>
  <c r="G20"/>
  <c r="G19"/>
  <c r="G17"/>
  <c r="G16"/>
  <c r="G10"/>
  <c r="G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D36" authorId="0">
      <text>
        <r>
          <rPr>
            <b/>
            <sz val="8"/>
            <color indexed="81"/>
            <rFont val="Tahoma"/>
          </rPr>
          <t>BuhFN:</t>
        </r>
        <r>
          <rPr>
            <sz val="8"/>
            <color indexed="81"/>
            <rFont val="Tahoma"/>
          </rPr>
          <t xml:space="preserve">
Лысенко и библиотека</t>
        </r>
      </text>
    </comment>
    <comment ref="E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библиотека и лысенко</t>
        </r>
      </text>
    </comment>
  </commentList>
</comments>
</file>

<file path=xl/sharedStrings.xml><?xml version="1.0" encoding="utf-8"?>
<sst xmlns="http://schemas.openxmlformats.org/spreadsheetml/2006/main" count="178" uniqueCount="154">
  <si>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</si>
  <si>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</si>
  <si>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</si>
  <si>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</si>
  <si>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</si>
  <si>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</si>
  <si>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</si>
  <si>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</si>
  <si>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</si>
  <si>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</si>
  <si>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</si>
  <si>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</si>
  <si>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</si>
  <si>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</si>
  <si>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</si>
  <si>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</si>
  <si>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</si>
  <si>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</si>
  <si>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</si>
  <si>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</si>
  <si>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</si>
  <si>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</si>
  <si>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</si>
  <si>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</si>
  <si>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</si>
  <si>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</si>
  <si>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</si>
  <si>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</si>
  <si>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</si>
  <si>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</si>
  <si>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</si>
  <si>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</si>
  <si>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</si>
  <si>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</si>
  <si>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</si>
  <si>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</si>
  <si>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</si>
  <si>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</si>
  <si>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</si>
  <si>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</si>
  <si>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</si>
  <si>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</si>
  <si>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</si>
  <si>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</si>
  <si>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</si>
  <si>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</si>
  <si>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</si>
  <si>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</si>
  <si>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</si>
  <si>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</si>
  <si>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</si>
  <si>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</si>
  <si>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</si>
  <si>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</si>
  <si>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</si>
  <si>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</si>
  <si>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</si>
  <si>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</si>
  <si>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</si>
  <si>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</si>
  <si>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</si>
  <si>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</si>
  <si>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</si>
  <si>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</si>
  <si>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</si>
  <si>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</si>
  <si>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</si>
  <si>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</si>
  <si>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</si>
  <si>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</si>
  <si>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</si>
  <si>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</si>
  <si>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</si>
  <si>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</si>
  <si>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</si>
  <si>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</si>
  <si>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</si>
  <si>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</si>
  <si>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</si>
  <si>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</si>
  <si>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</si>
  <si>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</si>
  <si>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</si>
  <si>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</si>
  <si>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</si>
  <si>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</si>
  <si>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</si>
  <si>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</si>
  <si>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</si>
  <si>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</si>
  <si>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Ленинского района-1":</t>
  </si>
  <si>
    <t>Светланская, 205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</si>
  <si>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</si>
  <si>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</si>
  <si>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</si>
  <si>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</si>
  <si>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</si>
  <si>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</si>
  <si>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</si>
  <si>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</si>
  <si>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</si>
  <si>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</si>
  <si>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</si>
  <si>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</si>
  <si>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</si>
  <si>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</si>
  <si>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</si>
  <si>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</si>
  <si>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"Чистый двор"</t>
  </si>
  <si>
    <t>ООО "Эра"</t>
  </si>
  <si>
    <t>ул. Тунгусская, 8</t>
  </si>
  <si>
    <t>2-265-897</t>
  </si>
  <si>
    <t>01.07.2008г.</t>
  </si>
  <si>
    <t xml:space="preserve">                                                                   № 205</t>
  </si>
  <si>
    <t>ул. Светланская</t>
  </si>
  <si>
    <t>Часть 4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</si>
  <si>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</si>
  <si>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</si>
  <si>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</si>
  <si>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</si>
  <si>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</si>
  <si>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</si>
  <si>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</si>
  <si>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</si>
  <si>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</si>
  <si>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</si>
  <si>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исполн-ль</t>
  </si>
  <si>
    <t>ООО " Восток Магаполис "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</si>
  <si>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</si>
  <si>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</si>
  <si>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</si>
  <si>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</si>
  <si>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</si>
  <si>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</si>
  <si>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</si>
  <si>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</si>
  <si>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</si>
  <si>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</si>
  <si>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</si>
  <si>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3. Перечень работ, выполненных по статье " текущий ремонт"  в 2017 году.</t>
  </si>
  <si>
    <t>План по статье "текущий ремонт" на 2018 год</t>
  </si>
  <si>
    <t>3 507,40 м2</t>
  </si>
  <si>
    <t>1 компл.</t>
  </si>
  <si>
    <t>Вертикаль</t>
  </si>
  <si>
    <t>Очистка подвала от бытового мусора</t>
  </si>
  <si>
    <t>Эра</t>
  </si>
  <si>
    <t>Замена трансформаторов тока</t>
  </si>
  <si>
    <t>3 шт.</t>
  </si>
  <si>
    <t>Предложение Управляющей компании: ремонт инженерных сетей. Собственникам необходимо предоставить протокол общего собрания в Управляющую компанию.</t>
  </si>
  <si>
    <t>Водосток</t>
  </si>
  <si>
    <t>апрель</t>
  </si>
  <si>
    <t>октябрь</t>
  </si>
  <si>
    <t>февраль</t>
  </si>
  <si>
    <r>
      <t xml:space="preserve">ИСХ     37 /  03     от  </t>
    </r>
    <r>
      <rPr>
        <b/>
        <u/>
        <sz val="9"/>
        <color theme="1"/>
        <rFont val="Calibri"/>
        <family val="2"/>
        <charset val="204"/>
        <scheme val="minor"/>
      </rPr>
      <t xml:space="preserve"> " 14   "      марта       2018г.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</si>
</sst>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5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0" fillId="0" borderId="0" xfId="0" applyNumberForma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0" fillId="2" borderId="0" xfId="0" applyFill="1" applyAlignment="1"/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0" fillId="2" borderId="0" xfId="0" applyNumberFormat="1" applyFill="1" applyAlignment="1"/>
    <xf numFmtId="0" fontId="0" fillId="2" borderId="1" xfId="0" applyFill="1" applyBorder="1"/>
    <xf numFmtId="2" fontId="3" fillId="2" borderId="2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center"/>
    </xf>
    <xf numFmtId="0" fontId="17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37" sqref="E37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128</v>
      </c>
      <c r="C1" s="1"/>
    </row>
    <row r="2" spans="1:4" ht="15" customHeight="1">
      <c r="A2" s="2" t="s">
        <v>45</v>
      </c>
      <c r="C2" s="4"/>
    </row>
    <row r="3" spans="1:4" ht="15.75">
      <c r="B3" s="4" t="s">
        <v>113</v>
      </c>
      <c r="C3" s="24" t="s">
        <v>114</v>
      </c>
    </row>
    <row r="4" spans="1:4" ht="14.25" customHeight="1">
      <c r="A4" s="22" t="s">
        <v>153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89</v>
      </c>
      <c r="D8" s="10"/>
    </row>
    <row r="9" spans="1:4" s="3" customFormat="1" ht="12" customHeight="1">
      <c r="A9" s="13" t="s">
        <v>1</v>
      </c>
      <c r="B9" s="14" t="s">
        <v>10</v>
      </c>
      <c r="C9" s="124" t="s">
        <v>11</v>
      </c>
      <c r="D9" s="125"/>
    </row>
    <row r="10" spans="1:4" s="3" customFormat="1" ht="24" customHeight="1">
      <c r="A10" s="13" t="s">
        <v>2</v>
      </c>
      <c r="B10" s="15" t="s">
        <v>12</v>
      </c>
      <c r="C10" s="126" t="s">
        <v>92</v>
      </c>
      <c r="D10" s="127"/>
    </row>
    <row r="11" spans="1:4" s="3" customFormat="1" ht="15" customHeight="1">
      <c r="A11" s="13" t="s">
        <v>3</v>
      </c>
      <c r="B11" s="14" t="s">
        <v>13</v>
      </c>
      <c r="C11" s="124" t="s">
        <v>14</v>
      </c>
      <c r="D11" s="125"/>
    </row>
    <row r="12" spans="1:4" s="3" customFormat="1" ht="14.25" customHeight="1">
      <c r="A12" s="130">
        <v>5</v>
      </c>
      <c r="B12" s="130" t="s">
        <v>93</v>
      </c>
      <c r="C12" s="54" t="s">
        <v>94</v>
      </c>
      <c r="D12" s="55" t="s">
        <v>95</v>
      </c>
    </row>
    <row r="13" spans="1:4" s="3" customFormat="1" ht="14.25" customHeight="1">
      <c r="A13" s="130"/>
      <c r="B13" s="130"/>
      <c r="C13" s="54" t="s">
        <v>96</v>
      </c>
      <c r="D13" s="55" t="s">
        <v>97</v>
      </c>
    </row>
    <row r="14" spans="1:4" s="3" customFormat="1">
      <c r="A14" s="130"/>
      <c r="B14" s="130"/>
      <c r="C14" s="54" t="s">
        <v>98</v>
      </c>
      <c r="D14" s="55" t="s">
        <v>99</v>
      </c>
    </row>
    <row r="15" spans="1:4" s="3" customFormat="1" ht="16.5" customHeight="1">
      <c r="A15" s="130"/>
      <c r="B15" s="130"/>
      <c r="C15" s="54" t="s">
        <v>100</v>
      </c>
      <c r="D15" s="55" t="s">
        <v>101</v>
      </c>
    </row>
    <row r="16" spans="1:4" s="3" customFormat="1" ht="16.5" customHeight="1">
      <c r="A16" s="130"/>
      <c r="B16" s="130"/>
      <c r="C16" s="54" t="s">
        <v>102</v>
      </c>
      <c r="D16" s="55" t="s">
        <v>103</v>
      </c>
    </row>
    <row r="17" spans="1:4" s="5" customFormat="1" ht="15.75" customHeight="1">
      <c r="A17" s="130"/>
      <c r="B17" s="130"/>
      <c r="C17" s="54" t="s">
        <v>104</v>
      </c>
      <c r="D17" s="55" t="s">
        <v>105</v>
      </c>
    </row>
    <row r="18" spans="1:4" s="5" customFormat="1" ht="15.75" customHeight="1">
      <c r="A18" s="130"/>
      <c r="B18" s="130"/>
      <c r="C18" s="56" t="s">
        <v>106</v>
      </c>
      <c r="D18" s="55" t="s">
        <v>107</v>
      </c>
    </row>
    <row r="19" spans="1:4" ht="16.5" customHeight="1">
      <c r="A19" s="13" t="s">
        <v>4</v>
      </c>
      <c r="B19" s="14" t="s">
        <v>15</v>
      </c>
      <c r="C19" s="131" t="s">
        <v>84</v>
      </c>
      <c r="D19" s="132"/>
    </row>
    <row r="20" spans="1:4" s="5" customFormat="1" ht="15" customHeight="1">
      <c r="A20" s="13" t="s">
        <v>5</v>
      </c>
      <c r="B20" s="14" t="s">
        <v>16</v>
      </c>
      <c r="C20" s="133" t="s">
        <v>49</v>
      </c>
      <c r="D20" s="134"/>
    </row>
    <row r="21" spans="1:4" s="5" customFormat="1" ht="15" customHeight="1">
      <c r="A21" s="13" t="s">
        <v>6</v>
      </c>
      <c r="B21" s="14" t="s">
        <v>17</v>
      </c>
      <c r="C21" s="126" t="s">
        <v>18</v>
      </c>
      <c r="D21" s="135"/>
    </row>
    <row r="22" spans="1:4" ht="13.5" customHeight="1">
      <c r="A22" s="25"/>
      <c r="B22" s="26"/>
      <c r="C22" s="25"/>
      <c r="D22" s="25"/>
    </row>
    <row r="23" spans="1:4">
      <c r="A23" s="8" t="s">
        <v>19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>
      <c r="A25" s="6"/>
      <c r="B25" s="18" t="s">
        <v>20</v>
      </c>
      <c r="C25" s="7" t="s">
        <v>21</v>
      </c>
      <c r="D25" s="9" t="s">
        <v>22</v>
      </c>
    </row>
    <row r="26" spans="1:4" ht="27.75" customHeight="1">
      <c r="A26" s="121" t="s">
        <v>25</v>
      </c>
      <c r="B26" s="122"/>
      <c r="C26" s="122"/>
      <c r="D26" s="123"/>
    </row>
    <row r="27" spans="1:4" ht="12" customHeight="1">
      <c r="A27" s="51"/>
      <c r="B27" s="52"/>
      <c r="C27" s="52"/>
      <c r="D27" s="53"/>
    </row>
    <row r="28" spans="1:4" ht="13.5" customHeight="1">
      <c r="A28" s="7">
        <v>1</v>
      </c>
      <c r="B28" s="6" t="s">
        <v>108</v>
      </c>
      <c r="C28" s="6" t="s">
        <v>23</v>
      </c>
      <c r="D28" s="6" t="s">
        <v>24</v>
      </c>
    </row>
    <row r="29" spans="1:4">
      <c r="A29" s="20" t="s">
        <v>26</v>
      </c>
      <c r="B29" s="19"/>
      <c r="C29" s="19"/>
      <c r="D29" s="19"/>
    </row>
    <row r="30" spans="1:4">
      <c r="A30" s="7">
        <v>1</v>
      </c>
      <c r="B30" s="6" t="s">
        <v>109</v>
      </c>
      <c r="C30" s="6" t="s">
        <v>110</v>
      </c>
      <c r="D30" s="6" t="s">
        <v>111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127</v>
      </c>
      <c r="C33" s="6" t="s">
        <v>110</v>
      </c>
      <c r="D33" s="6" t="s">
        <v>27</v>
      </c>
    </row>
    <row r="34" spans="1:4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>
      <c r="A36" s="28"/>
      <c r="B36" s="12"/>
      <c r="C36" s="12"/>
      <c r="D36" s="12"/>
    </row>
    <row r="37" spans="1:4">
      <c r="A37" s="4" t="s">
        <v>44</v>
      </c>
      <c r="B37" s="19"/>
      <c r="C37" s="19"/>
      <c r="D37" s="19"/>
    </row>
    <row r="38" spans="1:4">
      <c r="A38" s="7">
        <v>1</v>
      </c>
      <c r="B38" s="6" t="s">
        <v>30</v>
      </c>
      <c r="C38" s="128">
        <v>1940</v>
      </c>
      <c r="D38" s="129"/>
    </row>
    <row r="39" spans="1:4" ht="15" customHeight="1">
      <c r="A39" s="7">
        <v>2</v>
      </c>
      <c r="B39" s="6" t="s">
        <v>32</v>
      </c>
      <c r="C39" s="128">
        <v>4</v>
      </c>
      <c r="D39" s="129"/>
    </row>
    <row r="40" spans="1:4">
      <c r="A40" s="7">
        <v>3</v>
      </c>
      <c r="B40" s="6" t="s">
        <v>33</v>
      </c>
      <c r="C40" s="128">
        <v>4</v>
      </c>
      <c r="D40" s="129"/>
    </row>
    <row r="41" spans="1:4">
      <c r="A41" s="7">
        <v>4</v>
      </c>
      <c r="B41" s="6" t="s">
        <v>31</v>
      </c>
      <c r="C41" s="128" t="s">
        <v>74</v>
      </c>
      <c r="D41" s="129"/>
    </row>
    <row r="42" spans="1:4" ht="15" customHeight="1">
      <c r="A42" s="7">
        <v>5</v>
      </c>
      <c r="B42" s="6" t="s">
        <v>34</v>
      </c>
      <c r="C42" s="128" t="s">
        <v>74</v>
      </c>
      <c r="D42" s="129"/>
    </row>
    <row r="43" spans="1:4">
      <c r="A43" s="7">
        <v>6</v>
      </c>
      <c r="B43" s="6" t="s">
        <v>35</v>
      </c>
      <c r="C43" s="128" t="s">
        <v>141</v>
      </c>
      <c r="D43" s="129"/>
    </row>
    <row r="44" spans="1:4">
      <c r="A44" s="7">
        <v>7</v>
      </c>
      <c r="B44" s="6" t="s">
        <v>36</v>
      </c>
      <c r="C44" s="128">
        <v>278.60000000000002</v>
      </c>
      <c r="D44" s="129"/>
    </row>
    <row r="45" spans="1:4">
      <c r="A45" s="7">
        <v>8</v>
      </c>
      <c r="B45" s="6" t="s">
        <v>37</v>
      </c>
      <c r="C45" s="128">
        <v>366.7</v>
      </c>
      <c r="D45" s="129"/>
    </row>
    <row r="46" spans="1:4">
      <c r="A46" s="7">
        <v>9</v>
      </c>
      <c r="B46" s="6" t="s">
        <v>116</v>
      </c>
      <c r="C46" s="128">
        <v>94</v>
      </c>
      <c r="D46" s="127"/>
    </row>
    <row r="47" spans="1:4">
      <c r="A47" s="7">
        <v>10</v>
      </c>
      <c r="B47" s="6" t="s">
        <v>67</v>
      </c>
      <c r="C47" s="136" t="s">
        <v>112</v>
      </c>
      <c r="D47" s="129"/>
    </row>
    <row r="48" spans="1:4">
      <c r="A48" s="4"/>
    </row>
    <row r="49" spans="1:4">
      <c r="A49" s="4"/>
    </row>
    <row r="51" spans="1:4">
      <c r="A51" s="57"/>
      <c r="B51" s="57"/>
      <c r="C51" s="58"/>
      <c r="D51" s="59"/>
    </row>
    <row r="52" spans="1:4">
      <c r="A52" s="57"/>
      <c r="B52" s="57"/>
      <c r="C52" s="58"/>
      <c r="D52" s="59"/>
    </row>
    <row r="53" spans="1:4">
      <c r="A53" s="57"/>
      <c r="B53" s="57"/>
      <c r="C53" s="58"/>
      <c r="D53" s="59"/>
    </row>
    <row r="54" spans="1:4">
      <c r="A54" s="57"/>
      <c r="B54" s="57"/>
      <c r="C54" s="58"/>
      <c r="D54" s="59"/>
    </row>
    <row r="55" spans="1:4">
      <c r="A55" s="57"/>
      <c r="B55" s="57"/>
      <c r="C55" s="60"/>
      <c r="D55" s="59"/>
    </row>
    <row r="56" spans="1:4">
      <c r="A56" s="57"/>
      <c r="B56" s="57"/>
      <c r="C56" s="61"/>
      <c r="D56" s="59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A26:D26"/>
    <mergeCell ref="C9:D9"/>
    <mergeCell ref="C10:D10"/>
    <mergeCell ref="C11:D11"/>
    <mergeCell ref="C38:D38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8"/>
  <sheetViews>
    <sheetView topLeftCell="A57" workbookViewId="0">
      <selection activeCell="A48" sqref="A48:H78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>
      <c r="A1" s="4" t="s">
        <v>125</v>
      </c>
      <c r="B1"/>
      <c r="C1" s="34"/>
      <c r="D1" s="34"/>
      <c r="G1" s="34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>
      <c r="A2" s="4" t="s">
        <v>129</v>
      </c>
      <c r="B2"/>
      <c r="C2" s="34"/>
      <c r="D2" s="34"/>
      <c r="G2" s="34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91" customFormat="1" ht="24" customHeight="1">
      <c r="A3" s="137" t="s">
        <v>130</v>
      </c>
      <c r="B3" s="137"/>
      <c r="C3" s="84"/>
      <c r="D3" s="85">
        <f>D4+D5</f>
        <v>79.61</v>
      </c>
      <c r="E3" s="86"/>
      <c r="F3" s="87"/>
      <c r="G3" s="87"/>
      <c r="H3" s="88"/>
      <c r="I3" s="89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s="91" customFormat="1" ht="13.5" customHeight="1">
      <c r="A4" s="137" t="s">
        <v>123</v>
      </c>
      <c r="B4" s="170"/>
      <c r="C4" s="84"/>
      <c r="D4" s="85">
        <v>195.85</v>
      </c>
      <c r="E4" s="86"/>
      <c r="F4" s="87"/>
      <c r="G4" s="87"/>
      <c r="H4" s="92"/>
      <c r="I4" s="89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s="91" customFormat="1" ht="13.5" customHeight="1">
      <c r="A5" s="137" t="s">
        <v>124</v>
      </c>
      <c r="B5" s="170"/>
      <c r="C5" s="84"/>
      <c r="D5" s="85">
        <v>-116.24</v>
      </c>
      <c r="E5" s="86"/>
      <c r="F5" s="87"/>
      <c r="G5" s="87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>
      <c r="A6" s="138" t="s">
        <v>131</v>
      </c>
      <c r="B6" s="139"/>
      <c r="C6" s="139"/>
      <c r="D6" s="139"/>
      <c r="E6" s="139"/>
      <c r="F6" s="139"/>
      <c r="G6" s="139"/>
      <c r="H6" s="140"/>
      <c r="I6" s="80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>
      <c r="A7" s="147" t="s">
        <v>55</v>
      </c>
      <c r="B7" s="148"/>
      <c r="C7" s="39" t="s">
        <v>56</v>
      </c>
      <c r="D7" s="29" t="s">
        <v>57</v>
      </c>
      <c r="E7" s="29" t="s">
        <v>58</v>
      </c>
      <c r="F7" s="29" t="s">
        <v>59</v>
      </c>
      <c r="G7" s="35" t="s">
        <v>60</v>
      </c>
      <c r="H7" s="29" t="s">
        <v>61</v>
      </c>
    </row>
    <row r="8" spans="1:26" ht="17.25" customHeight="1">
      <c r="A8" s="147" t="s">
        <v>62</v>
      </c>
      <c r="B8" s="149"/>
      <c r="C8" s="40">
        <v>15.12</v>
      </c>
      <c r="D8" s="65">
        <v>-114.73</v>
      </c>
      <c r="E8" s="40">
        <f>E12+E15+E18+E21</f>
        <v>627.76</v>
      </c>
      <c r="F8" s="40">
        <f>F12+F15+F18+F21</f>
        <v>611.84</v>
      </c>
      <c r="G8" s="66">
        <f>F8</f>
        <v>611.84</v>
      </c>
      <c r="H8" s="67">
        <f>F8-E8+D8</f>
        <v>-130.64999999999998</v>
      </c>
      <c r="J8" s="74"/>
    </row>
    <row r="9" spans="1:26">
      <c r="A9" s="36" t="s">
        <v>63</v>
      </c>
      <c r="B9" s="37"/>
      <c r="C9" s="41">
        <f>C8-C10</f>
        <v>13.607999999999999</v>
      </c>
      <c r="D9" s="46">
        <f>D8-D10</f>
        <v>-103.25700000000001</v>
      </c>
      <c r="E9" s="41">
        <f>E8-E10</f>
        <v>564.98400000000004</v>
      </c>
      <c r="F9" s="41">
        <f t="shared" ref="F9:G9" si="0">F8-F10</f>
        <v>550.65600000000006</v>
      </c>
      <c r="G9" s="41">
        <f t="shared" si="0"/>
        <v>550.65600000000006</v>
      </c>
      <c r="H9" s="46">
        <f t="shared" ref="H9:H10" si="1">F9-E9+D9</f>
        <v>-117.58499999999998</v>
      </c>
      <c r="J9" s="74"/>
    </row>
    <row r="10" spans="1:26">
      <c r="A10" s="150" t="s">
        <v>64</v>
      </c>
      <c r="B10" s="151"/>
      <c r="C10" s="41">
        <f>C8*10%</f>
        <v>1.512</v>
      </c>
      <c r="D10" s="46">
        <f>D8*10%</f>
        <v>-11.473000000000001</v>
      </c>
      <c r="E10" s="41">
        <f>E8*10%</f>
        <v>62.776000000000003</v>
      </c>
      <c r="F10" s="41">
        <f t="shared" ref="F10:G10" si="2">F8*10%</f>
        <v>61.184000000000005</v>
      </c>
      <c r="G10" s="41">
        <f t="shared" si="2"/>
        <v>61.184000000000005</v>
      </c>
      <c r="H10" s="46">
        <f t="shared" si="1"/>
        <v>-13.065</v>
      </c>
      <c r="J10" s="74"/>
    </row>
    <row r="11" spans="1:26" ht="12.75" customHeight="1">
      <c r="A11" s="152" t="s">
        <v>65</v>
      </c>
      <c r="B11" s="153"/>
      <c r="C11" s="153"/>
      <c r="D11" s="153"/>
      <c r="E11" s="153"/>
      <c r="F11" s="153"/>
      <c r="G11" s="153"/>
      <c r="H11" s="149"/>
      <c r="J11" s="74"/>
    </row>
    <row r="12" spans="1:26">
      <c r="A12" s="154" t="s">
        <v>46</v>
      </c>
      <c r="B12" s="155"/>
      <c r="C12" s="40">
        <v>5.65</v>
      </c>
      <c r="D12" s="68">
        <v>-39.24</v>
      </c>
      <c r="E12" s="68">
        <v>234.58</v>
      </c>
      <c r="F12" s="68">
        <v>228.58</v>
      </c>
      <c r="G12" s="69">
        <f>F12</f>
        <v>228.58</v>
      </c>
      <c r="H12" s="46">
        <f>F12-E12+D12</f>
        <v>-45.24</v>
      </c>
    </row>
    <row r="13" spans="1:26">
      <c r="A13" s="36" t="s">
        <v>63</v>
      </c>
      <c r="B13" s="37"/>
      <c r="C13" s="41">
        <f>C12-C14</f>
        <v>5.085</v>
      </c>
      <c r="D13" s="46">
        <f>D12-D14</f>
        <v>-35.316000000000003</v>
      </c>
      <c r="E13" s="46">
        <f>E12-E14</f>
        <v>211.12200000000001</v>
      </c>
      <c r="F13" s="46">
        <f>F12-F14</f>
        <v>205.72200000000001</v>
      </c>
      <c r="G13" s="70">
        <f>F13</f>
        <v>205.72200000000001</v>
      </c>
      <c r="H13" s="46">
        <f t="shared" ref="H13:H23" si="3">F13-E13+D13</f>
        <v>-40.716000000000008</v>
      </c>
    </row>
    <row r="14" spans="1:26">
      <c r="A14" s="150" t="s">
        <v>64</v>
      </c>
      <c r="B14" s="151"/>
      <c r="C14" s="41">
        <f>C12*10%</f>
        <v>0.56500000000000006</v>
      </c>
      <c r="D14" s="46">
        <f>D12*10%</f>
        <v>-3.9240000000000004</v>
      </c>
      <c r="E14" s="46">
        <f>E12*10%</f>
        <v>23.458000000000002</v>
      </c>
      <c r="F14" s="46">
        <f>F12*10%</f>
        <v>22.858000000000004</v>
      </c>
      <c r="G14" s="46">
        <f>G12*10%</f>
        <v>22.858000000000004</v>
      </c>
      <c r="H14" s="46">
        <f t="shared" si="3"/>
        <v>-4.5239999999999982</v>
      </c>
    </row>
    <row r="15" spans="1:26" ht="23.25" customHeight="1">
      <c r="A15" s="154" t="s">
        <v>40</v>
      </c>
      <c r="B15" s="155"/>
      <c r="C15" s="40">
        <v>3.45</v>
      </c>
      <c r="D15" s="68">
        <v>-27.93</v>
      </c>
      <c r="E15" s="68">
        <v>143.24</v>
      </c>
      <c r="F15" s="68">
        <v>139.66</v>
      </c>
      <c r="G15" s="69">
        <f>F15</f>
        <v>139.66</v>
      </c>
      <c r="H15" s="46">
        <f t="shared" si="3"/>
        <v>-31.510000000000012</v>
      </c>
    </row>
    <row r="16" spans="1:26">
      <c r="A16" s="36" t="s">
        <v>63</v>
      </c>
      <c r="B16" s="37"/>
      <c r="C16" s="41">
        <f>C15-C17</f>
        <v>3.105</v>
      </c>
      <c r="D16" s="46">
        <f>D15-D17</f>
        <v>-25.137</v>
      </c>
      <c r="E16" s="46">
        <f>E15-E17</f>
        <v>128.916</v>
      </c>
      <c r="F16" s="46">
        <f t="shared" ref="F16:G16" si="4">F15-F17</f>
        <v>125.69399999999999</v>
      </c>
      <c r="G16" s="46">
        <f t="shared" si="4"/>
        <v>125.69399999999999</v>
      </c>
      <c r="H16" s="46">
        <f t="shared" si="3"/>
        <v>-28.359000000000009</v>
      </c>
    </row>
    <row r="17" spans="1:10" ht="15" customHeight="1">
      <c r="A17" s="150" t="s">
        <v>64</v>
      </c>
      <c r="B17" s="151"/>
      <c r="C17" s="41">
        <f>C15*10%</f>
        <v>0.34500000000000003</v>
      </c>
      <c r="D17" s="46">
        <f>D15*10%</f>
        <v>-2.7930000000000001</v>
      </c>
      <c r="E17" s="46">
        <f>E15*10%</f>
        <v>14.324000000000002</v>
      </c>
      <c r="F17" s="46">
        <f>F15*10%</f>
        <v>13.966000000000001</v>
      </c>
      <c r="G17" s="46">
        <f>G15*10%</f>
        <v>13.966000000000001</v>
      </c>
      <c r="H17" s="46">
        <f t="shared" si="3"/>
        <v>-3.1510000000000007</v>
      </c>
    </row>
    <row r="18" spans="1:10" ht="14.25" customHeight="1">
      <c r="A18" s="154" t="s">
        <v>47</v>
      </c>
      <c r="B18" s="155"/>
      <c r="C18" s="39">
        <v>2.37</v>
      </c>
      <c r="D18" s="68">
        <v>-19.25</v>
      </c>
      <c r="E18" s="68">
        <v>98.4</v>
      </c>
      <c r="F18" s="68">
        <v>95.93</v>
      </c>
      <c r="G18" s="69">
        <f>F18</f>
        <v>95.93</v>
      </c>
      <c r="H18" s="46">
        <f t="shared" si="3"/>
        <v>-21.72</v>
      </c>
    </row>
    <row r="19" spans="1:10" ht="15" customHeight="1">
      <c r="A19" s="36" t="s">
        <v>63</v>
      </c>
      <c r="B19" s="37"/>
      <c r="C19" s="41">
        <f>C18-C20</f>
        <v>2.133</v>
      </c>
      <c r="D19" s="46">
        <f>D18-D20</f>
        <v>-17.324999999999999</v>
      </c>
      <c r="E19" s="46">
        <f>E18-E20</f>
        <v>88.56</v>
      </c>
      <c r="F19" s="46">
        <f t="shared" ref="F19:G19" si="5">F18-F20</f>
        <v>86.337000000000003</v>
      </c>
      <c r="G19" s="46">
        <f t="shared" si="5"/>
        <v>86.337000000000003</v>
      </c>
      <c r="H19" s="46">
        <f t="shared" si="3"/>
        <v>-19.547999999999998</v>
      </c>
    </row>
    <row r="20" spans="1:10" ht="14.25" customHeight="1">
      <c r="A20" s="150" t="s">
        <v>64</v>
      </c>
      <c r="B20" s="151"/>
      <c r="C20" s="41">
        <f>C18*10%</f>
        <v>0.23700000000000002</v>
      </c>
      <c r="D20" s="46">
        <f>D18*10%</f>
        <v>-1.925</v>
      </c>
      <c r="E20" s="46">
        <f>E18*10%</f>
        <v>9.8400000000000016</v>
      </c>
      <c r="F20" s="46">
        <f t="shared" ref="F20:G20" si="6">F18*10%</f>
        <v>9.5930000000000017</v>
      </c>
      <c r="G20" s="46">
        <f t="shared" si="6"/>
        <v>9.5930000000000017</v>
      </c>
      <c r="H20" s="46">
        <f t="shared" si="3"/>
        <v>-2.1719999999999997</v>
      </c>
    </row>
    <row r="21" spans="1:10" ht="14.25" customHeight="1">
      <c r="A21" s="11" t="s">
        <v>86</v>
      </c>
      <c r="B21" s="38"/>
      <c r="C21" s="42">
        <v>3.65</v>
      </c>
      <c r="D21" s="46">
        <v>-28.3</v>
      </c>
      <c r="E21" s="46">
        <f>18.27+4.57+3.73+124.97</f>
        <v>151.54</v>
      </c>
      <c r="F21" s="46">
        <f>17.81+4.45+3.64+121.77</f>
        <v>147.66999999999999</v>
      </c>
      <c r="G21" s="71">
        <f>F21</f>
        <v>147.66999999999999</v>
      </c>
      <c r="H21" s="46">
        <f t="shared" si="3"/>
        <v>-32.17</v>
      </c>
    </row>
    <row r="22" spans="1:10" ht="14.25" customHeight="1">
      <c r="A22" s="36" t="s">
        <v>63</v>
      </c>
      <c r="B22" s="37"/>
      <c r="C22" s="41">
        <f>C21-C23</f>
        <v>3.2850000000000001</v>
      </c>
      <c r="D22" s="46">
        <f>D21-D23</f>
        <v>-25.47</v>
      </c>
      <c r="E22" s="46">
        <f>E21-E23</f>
        <v>136.386</v>
      </c>
      <c r="F22" s="46">
        <f t="shared" ref="F22:G22" si="7">F21-F23</f>
        <v>132.90299999999999</v>
      </c>
      <c r="G22" s="46">
        <f t="shared" si="7"/>
        <v>132.90299999999999</v>
      </c>
      <c r="H22" s="46">
        <f t="shared" si="3"/>
        <v>-28.953000000000003</v>
      </c>
    </row>
    <row r="23" spans="1:10">
      <c r="A23" s="150" t="s">
        <v>64</v>
      </c>
      <c r="B23" s="151"/>
      <c r="C23" s="41">
        <f>C21*10%</f>
        <v>0.36499999999999999</v>
      </c>
      <c r="D23" s="46">
        <f>D21*10%</f>
        <v>-2.83</v>
      </c>
      <c r="E23" s="46">
        <f>E21*10%</f>
        <v>15.154</v>
      </c>
      <c r="F23" s="46">
        <f t="shared" ref="F23:G23" si="8">F21*10%</f>
        <v>14.766999999999999</v>
      </c>
      <c r="G23" s="46">
        <f t="shared" si="8"/>
        <v>14.766999999999999</v>
      </c>
      <c r="H23" s="46">
        <f t="shared" si="3"/>
        <v>-3.2170000000000005</v>
      </c>
    </row>
    <row r="24" spans="1:10" s="91" customFormat="1" ht="5.25" customHeight="1">
      <c r="A24" s="93"/>
      <c r="B24" s="94"/>
      <c r="C24" s="95"/>
      <c r="D24" s="96"/>
      <c r="E24" s="95"/>
      <c r="F24" s="95"/>
      <c r="G24" s="97"/>
      <c r="H24" s="98"/>
    </row>
    <row r="25" spans="1:10" s="101" customFormat="1" ht="11.25" customHeight="1">
      <c r="A25" s="143" t="s">
        <v>41</v>
      </c>
      <c r="B25" s="144"/>
      <c r="C25" s="87">
        <v>5.29</v>
      </c>
      <c r="D25" s="99">
        <v>128.78</v>
      </c>
      <c r="E25" s="87">
        <v>219.63</v>
      </c>
      <c r="F25" s="87">
        <v>214.13</v>
      </c>
      <c r="G25" s="100">
        <f>G26+G27</f>
        <v>73.033000000000001</v>
      </c>
      <c r="H25" s="86">
        <f>F25-E25-G25+D25+F25</f>
        <v>264.37700000000001</v>
      </c>
    </row>
    <row r="26" spans="1:10" s="91" customFormat="1" ht="14.25" customHeight="1">
      <c r="A26" s="102" t="s">
        <v>66</v>
      </c>
      <c r="B26" s="103"/>
      <c r="C26" s="95">
        <f>C25-C27</f>
        <v>4.7610000000000001</v>
      </c>
      <c r="D26" s="96">
        <v>130.30000000000001</v>
      </c>
      <c r="E26" s="95">
        <f>E25-E27</f>
        <v>197.667</v>
      </c>
      <c r="F26" s="95">
        <f>F25-F27</f>
        <v>192.71699999999998</v>
      </c>
      <c r="G26" s="104">
        <v>51.07</v>
      </c>
      <c r="H26" s="98">
        <f t="shared" ref="H26:H27" si="9">F26-E26-G26+D26+F26</f>
        <v>266.99699999999996</v>
      </c>
      <c r="J26" s="105"/>
    </row>
    <row r="27" spans="1:10" s="91" customFormat="1" ht="12.75" customHeight="1">
      <c r="A27" s="145" t="s">
        <v>64</v>
      </c>
      <c r="B27" s="146"/>
      <c r="C27" s="95">
        <f>C25*10%</f>
        <v>0.52900000000000003</v>
      </c>
      <c r="D27" s="96">
        <v>-1.51</v>
      </c>
      <c r="E27" s="95">
        <f>E25*10%</f>
        <v>21.963000000000001</v>
      </c>
      <c r="F27" s="95">
        <f>F25*10%</f>
        <v>21.413</v>
      </c>
      <c r="G27" s="95">
        <f>E27</f>
        <v>21.963000000000001</v>
      </c>
      <c r="H27" s="98">
        <f t="shared" si="9"/>
        <v>-2.610000000000003</v>
      </c>
      <c r="J27" s="105"/>
    </row>
    <row r="28" spans="1:10" s="4" customFormat="1" ht="12.75" customHeight="1">
      <c r="A28" s="177" t="s">
        <v>133</v>
      </c>
      <c r="B28" s="178"/>
      <c r="C28" s="87"/>
      <c r="D28" s="86">
        <v>0</v>
      </c>
      <c r="E28" s="87">
        <f>E30+E31+E32+E33</f>
        <v>45.120000000000005</v>
      </c>
      <c r="F28" s="87">
        <f t="shared" ref="F28:G28" si="10">F30+F31+F32+F33</f>
        <v>40.270000000000003</v>
      </c>
      <c r="G28" s="87">
        <f t="shared" si="10"/>
        <v>40.270000000000003</v>
      </c>
      <c r="H28" s="86">
        <f>F28-E28-G28+D28+F28</f>
        <v>-4.8500000000000014</v>
      </c>
    </row>
    <row r="29" spans="1:10" ht="12.75" customHeight="1">
      <c r="A29" s="102" t="s">
        <v>134</v>
      </c>
      <c r="B29" s="120"/>
      <c r="C29" s="95"/>
      <c r="D29" s="98">
        <v>0</v>
      </c>
      <c r="E29" s="95"/>
      <c r="F29" s="95"/>
      <c r="G29" s="119"/>
      <c r="H29" s="86"/>
    </row>
    <row r="30" spans="1:10" ht="12.75" customHeight="1">
      <c r="A30" s="179" t="s">
        <v>135</v>
      </c>
      <c r="B30" s="180"/>
      <c r="C30" s="95"/>
      <c r="D30" s="98">
        <v>0</v>
      </c>
      <c r="E30" s="95">
        <v>2.58</v>
      </c>
      <c r="F30" s="95">
        <v>2.2799999999999998</v>
      </c>
      <c r="G30" s="119">
        <v>2.2799999999999998</v>
      </c>
      <c r="H30" s="98">
        <f t="shared" ref="H30:H33" si="11">F30-E30-G30+D30+F30</f>
        <v>-0.30000000000000027</v>
      </c>
    </row>
    <row r="31" spans="1:10" ht="12.75" customHeight="1">
      <c r="A31" s="179" t="s">
        <v>136</v>
      </c>
      <c r="B31" s="180"/>
      <c r="C31" s="95"/>
      <c r="D31" s="98">
        <v>0</v>
      </c>
      <c r="E31" s="95">
        <v>11.11</v>
      </c>
      <c r="F31" s="95">
        <v>9.68</v>
      </c>
      <c r="G31" s="119">
        <v>9.68</v>
      </c>
      <c r="H31" s="98">
        <f t="shared" si="11"/>
        <v>-1.4299999999999997</v>
      </c>
    </row>
    <row r="32" spans="1:10" ht="12.75" customHeight="1">
      <c r="A32" s="179" t="s">
        <v>137</v>
      </c>
      <c r="B32" s="180"/>
      <c r="C32" s="95"/>
      <c r="D32" s="98">
        <v>0</v>
      </c>
      <c r="E32" s="95">
        <v>30.12</v>
      </c>
      <c r="F32" s="95">
        <v>27.21</v>
      </c>
      <c r="G32" s="119">
        <v>27.21</v>
      </c>
      <c r="H32" s="98">
        <f t="shared" si="11"/>
        <v>-2.91</v>
      </c>
    </row>
    <row r="33" spans="1:26" ht="12.75" customHeight="1">
      <c r="A33" s="179" t="s">
        <v>138</v>
      </c>
      <c r="B33" s="180"/>
      <c r="C33" s="95"/>
      <c r="D33" s="98">
        <v>0</v>
      </c>
      <c r="E33" s="95">
        <v>1.31</v>
      </c>
      <c r="F33" s="95">
        <v>1.1000000000000001</v>
      </c>
      <c r="G33" s="119">
        <v>1.1000000000000001</v>
      </c>
      <c r="H33" s="98">
        <f t="shared" si="11"/>
        <v>-0.20999999999999996</v>
      </c>
    </row>
    <row r="34" spans="1:26" s="101" customFormat="1" ht="12.75" customHeight="1">
      <c r="A34" s="106" t="s">
        <v>117</v>
      </c>
      <c r="B34" s="107"/>
      <c r="C34" s="87"/>
      <c r="D34" s="99"/>
      <c r="E34" s="87">
        <f>E8+E25+E28</f>
        <v>892.51</v>
      </c>
      <c r="F34" s="87">
        <f t="shared" ref="F34:G34" si="12">F8+F25+F28</f>
        <v>866.24</v>
      </c>
      <c r="G34" s="87">
        <f t="shared" si="12"/>
        <v>725.14300000000003</v>
      </c>
      <c r="H34" s="87"/>
    </row>
    <row r="35" spans="1:26" s="101" customFormat="1" ht="12.75" customHeight="1">
      <c r="A35" s="106" t="s">
        <v>118</v>
      </c>
      <c r="B35" s="107"/>
      <c r="C35" s="87"/>
      <c r="D35" s="99"/>
      <c r="E35" s="87"/>
      <c r="F35" s="87"/>
      <c r="G35" s="106"/>
      <c r="H35" s="87"/>
    </row>
    <row r="36" spans="1:26" s="111" customFormat="1" ht="25.5" customHeight="1">
      <c r="A36" s="173" t="s">
        <v>85</v>
      </c>
      <c r="B36" s="174"/>
      <c r="C36" s="108"/>
      <c r="D36" s="109">
        <v>65.55</v>
      </c>
      <c r="E36" s="109">
        <v>17.68</v>
      </c>
      <c r="F36" s="109">
        <v>17.68</v>
      </c>
      <c r="G36" s="110">
        <f>G38</f>
        <v>3.0056000000000003</v>
      </c>
      <c r="H36" s="86">
        <f t="shared" ref="H36:H38" si="13">F36-E36-G36+D36+F36</f>
        <v>80.224400000000003</v>
      </c>
    </row>
    <row r="37" spans="1:26" s="91" customFormat="1" ht="12.75" customHeight="1">
      <c r="A37" s="102" t="s">
        <v>66</v>
      </c>
      <c r="B37" s="103"/>
      <c r="C37" s="95"/>
      <c r="D37" s="95">
        <v>59.13</v>
      </c>
      <c r="E37" s="95">
        <f t="shared" ref="E37:F37" si="14">E36-E38</f>
        <v>14.674399999999999</v>
      </c>
      <c r="F37" s="95">
        <f t="shared" si="14"/>
        <v>14.674399999999999</v>
      </c>
      <c r="G37" s="112">
        <v>0</v>
      </c>
      <c r="H37" s="86">
        <f t="shared" si="13"/>
        <v>73.804400000000001</v>
      </c>
      <c r="J37" s="105"/>
    </row>
    <row r="38" spans="1:26" s="111" customFormat="1" ht="15" customHeight="1">
      <c r="A38" s="113" t="s">
        <v>48</v>
      </c>
      <c r="B38" s="114"/>
      <c r="C38" s="115"/>
      <c r="D38" s="115">
        <v>6.42</v>
      </c>
      <c r="E38" s="115">
        <f>E36*17%</f>
        <v>3.0056000000000003</v>
      </c>
      <c r="F38" s="115">
        <f>F36*17%</f>
        <v>3.0056000000000003</v>
      </c>
      <c r="G38" s="116">
        <f>E38</f>
        <v>3.0056000000000003</v>
      </c>
      <c r="H38" s="86">
        <f t="shared" si="13"/>
        <v>6.42</v>
      </c>
      <c r="J38" s="117"/>
    </row>
    <row r="39" spans="1:26" s="91" customFormat="1" ht="14.25" customHeight="1">
      <c r="A39" s="143" t="s">
        <v>119</v>
      </c>
      <c r="B39" s="144"/>
      <c r="C39" s="95"/>
      <c r="D39" s="118"/>
      <c r="E39" s="99">
        <f>E36</f>
        <v>17.68</v>
      </c>
      <c r="F39" s="99">
        <f>F36</f>
        <v>17.68</v>
      </c>
      <c r="G39" s="87">
        <f>G36</f>
        <v>3.0056000000000003</v>
      </c>
      <c r="H39" s="118"/>
    </row>
    <row r="40" spans="1:26" s="91" customFormat="1" ht="24.75" customHeight="1">
      <c r="A40" s="141" t="s">
        <v>121</v>
      </c>
      <c r="B40" s="142"/>
      <c r="C40" s="87"/>
      <c r="D40" s="99"/>
      <c r="E40" s="87">
        <f>E34+E39</f>
        <v>910.18999999999994</v>
      </c>
      <c r="F40" s="87">
        <f>F34+F39</f>
        <v>883.92</v>
      </c>
      <c r="G40" s="87">
        <f>G34+G39</f>
        <v>728.14859999999999</v>
      </c>
      <c r="H40" s="86"/>
    </row>
    <row r="41" spans="1:26" s="91" customFormat="1" ht="24.75" customHeight="1">
      <c r="A41" s="141" t="s">
        <v>122</v>
      </c>
      <c r="B41" s="142"/>
      <c r="C41" s="87"/>
      <c r="D41" s="86">
        <f>D3</f>
        <v>79.61</v>
      </c>
      <c r="E41" s="87"/>
      <c r="F41" s="87"/>
      <c r="G41" s="87"/>
      <c r="H41" s="86">
        <f>F40-E40+D41+F40-G40</f>
        <v>209.1114</v>
      </c>
    </row>
    <row r="42" spans="1:26" s="91" customFormat="1" ht="24.75" customHeight="1">
      <c r="A42" s="137" t="s">
        <v>132</v>
      </c>
      <c r="B42" s="137"/>
      <c r="C42" s="84"/>
      <c r="D42" s="84"/>
      <c r="E42" s="86"/>
      <c r="F42" s="87"/>
      <c r="G42" s="87"/>
      <c r="H42" s="88">
        <f>H43+H44</f>
        <v>209.11139999999997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s="91" customFormat="1" ht="24.75" customHeight="1">
      <c r="A43" s="137" t="s">
        <v>123</v>
      </c>
      <c r="B43" s="170"/>
      <c r="C43" s="84"/>
      <c r="D43" s="84"/>
      <c r="E43" s="86"/>
      <c r="F43" s="87"/>
      <c r="G43" s="87"/>
      <c r="H43" s="88">
        <f>H26+H36</f>
        <v>347.22139999999996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s="91" customFormat="1" ht="24.75" customHeight="1">
      <c r="A44" s="175" t="s">
        <v>124</v>
      </c>
      <c r="B44" s="176"/>
      <c r="C44" s="84"/>
      <c r="D44" s="84"/>
      <c r="E44" s="86"/>
      <c r="F44" s="87"/>
      <c r="G44" s="87"/>
      <c r="H44" s="88">
        <f>H8+H27+H28</f>
        <v>-138.10999999999999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4.75" customHeight="1">
      <c r="A45" s="171" t="s">
        <v>120</v>
      </c>
      <c r="B45" s="172"/>
      <c r="C45" s="172"/>
      <c r="D45" s="172"/>
      <c r="E45" s="172"/>
      <c r="F45" s="172"/>
      <c r="G45" s="172"/>
      <c r="H45" s="172"/>
    </row>
    <row r="46" spans="1:26" ht="24.75" customHeight="1">
      <c r="A46" s="82"/>
      <c r="B46" s="83"/>
      <c r="C46" s="83"/>
      <c r="D46" s="83"/>
      <c r="E46" s="83"/>
      <c r="F46" s="83"/>
      <c r="G46" s="83"/>
      <c r="H46" s="83"/>
    </row>
    <row r="47" spans="1:26" ht="24.75" customHeight="1">
      <c r="A47" s="82"/>
      <c r="B47" s="83"/>
      <c r="C47" s="83"/>
      <c r="D47" s="83"/>
      <c r="E47" s="83"/>
      <c r="F47" s="83"/>
      <c r="G47" s="83"/>
      <c r="H47" s="83"/>
    </row>
    <row r="48" spans="1:26" ht="21" customHeight="1">
      <c r="A48" s="21" t="s">
        <v>139</v>
      </c>
      <c r="D48" s="23"/>
      <c r="E48" s="23"/>
      <c r="F48" s="23"/>
      <c r="G48" s="23"/>
    </row>
    <row r="49" spans="1:13" ht="12" customHeight="1">
      <c r="A49" s="161" t="s">
        <v>87</v>
      </c>
      <c r="B49" s="162"/>
      <c r="C49" s="162"/>
      <c r="D49" s="127"/>
      <c r="E49" s="31" t="s">
        <v>50</v>
      </c>
      <c r="F49" s="31" t="s">
        <v>51</v>
      </c>
      <c r="G49" s="31" t="s">
        <v>52</v>
      </c>
      <c r="H49" s="6" t="s">
        <v>126</v>
      </c>
    </row>
    <row r="50" spans="1:13" ht="19.5" customHeight="1">
      <c r="A50" s="156" t="s">
        <v>149</v>
      </c>
      <c r="B50" s="157"/>
      <c r="C50" s="157"/>
      <c r="D50" s="158"/>
      <c r="E50" s="31" t="s">
        <v>150</v>
      </c>
      <c r="F50" s="31" t="s">
        <v>142</v>
      </c>
      <c r="G50" s="73">
        <v>16</v>
      </c>
      <c r="H50" s="6" t="s">
        <v>143</v>
      </c>
    </row>
    <row r="51" spans="1:13" ht="18" customHeight="1">
      <c r="A51" s="156" t="s">
        <v>144</v>
      </c>
      <c r="B51" s="157"/>
      <c r="C51" s="157"/>
      <c r="D51" s="158"/>
      <c r="E51" s="31" t="s">
        <v>151</v>
      </c>
      <c r="F51" s="31" t="s">
        <v>142</v>
      </c>
      <c r="G51" s="73">
        <v>26.82</v>
      </c>
      <c r="H51" s="6" t="s">
        <v>145</v>
      </c>
    </row>
    <row r="52" spans="1:13" ht="16.5" customHeight="1">
      <c r="A52" s="156" t="s">
        <v>146</v>
      </c>
      <c r="B52" s="157"/>
      <c r="C52" s="157"/>
      <c r="D52" s="158"/>
      <c r="E52" s="31" t="s">
        <v>152</v>
      </c>
      <c r="F52" s="31" t="s">
        <v>147</v>
      </c>
      <c r="G52" s="73">
        <v>8.25</v>
      </c>
      <c r="H52" s="6" t="s">
        <v>145</v>
      </c>
      <c r="I52" s="50"/>
      <c r="J52" s="50"/>
      <c r="K52" s="50"/>
      <c r="L52" s="50"/>
      <c r="M52" s="50"/>
    </row>
    <row r="53" spans="1:13" s="4" customFormat="1" ht="13.5" customHeight="1">
      <c r="A53" s="168" t="s">
        <v>7</v>
      </c>
      <c r="B53" s="169"/>
      <c r="C53" s="169"/>
      <c r="D53" s="148"/>
      <c r="E53" s="47"/>
      <c r="F53" s="48"/>
      <c r="G53" s="49">
        <f>SUM(G50:G52)</f>
        <v>51.07</v>
      </c>
      <c r="H53" s="81"/>
    </row>
    <row r="54" spans="1:13" s="4" customFormat="1" ht="13.5" customHeight="1">
      <c r="A54" s="75"/>
      <c r="B54" s="76"/>
      <c r="C54" s="76"/>
      <c r="D54" s="76"/>
      <c r="E54" s="77"/>
      <c r="F54" s="78"/>
      <c r="G54" s="79"/>
    </row>
    <row r="55" spans="1:13">
      <c r="A55" s="21" t="s">
        <v>42</v>
      </c>
      <c r="D55" s="23"/>
      <c r="E55" s="23"/>
      <c r="F55" s="23"/>
      <c r="G55" s="23"/>
    </row>
    <row r="56" spans="1:13">
      <c r="A56" s="21" t="s">
        <v>43</v>
      </c>
      <c r="D56" s="23"/>
      <c r="E56" s="23"/>
      <c r="F56" s="23"/>
      <c r="G56" s="23"/>
    </row>
    <row r="57" spans="1:13" ht="23.25" customHeight="1">
      <c r="A57" s="161" t="s">
        <v>54</v>
      </c>
      <c r="B57" s="162"/>
      <c r="C57" s="162"/>
      <c r="D57" s="162"/>
      <c r="E57" s="127"/>
      <c r="F57" s="33" t="s">
        <v>51</v>
      </c>
      <c r="G57" s="32" t="s">
        <v>53</v>
      </c>
    </row>
    <row r="58" spans="1:13">
      <c r="A58" s="161" t="s">
        <v>74</v>
      </c>
      <c r="B58" s="162"/>
      <c r="C58" s="162"/>
      <c r="D58" s="162"/>
      <c r="E58" s="127"/>
      <c r="F58" s="31"/>
      <c r="G58" s="31">
        <v>0</v>
      </c>
    </row>
    <row r="59" spans="1:13">
      <c r="A59" s="23"/>
      <c r="D59" s="23"/>
      <c r="E59" s="23"/>
      <c r="F59" s="23"/>
      <c r="G59" s="23"/>
    </row>
    <row r="60" spans="1:13" s="4" customFormat="1">
      <c r="A60" s="21" t="s">
        <v>68</v>
      </c>
      <c r="B60" s="44"/>
      <c r="C60" s="45"/>
      <c r="D60" s="21"/>
      <c r="E60" s="21"/>
      <c r="F60" s="21"/>
      <c r="G60" s="21"/>
    </row>
    <row r="61" spans="1:13">
      <c r="A61" s="163" t="s">
        <v>69</v>
      </c>
      <c r="B61" s="164"/>
      <c r="C61" s="165" t="s">
        <v>70</v>
      </c>
      <c r="D61" s="164"/>
      <c r="E61" s="31" t="s">
        <v>71</v>
      </c>
      <c r="F61" s="31" t="s">
        <v>72</v>
      </c>
      <c r="G61" s="31" t="s">
        <v>73</v>
      </c>
    </row>
    <row r="62" spans="1:13">
      <c r="A62" s="163" t="s">
        <v>91</v>
      </c>
      <c r="B62" s="164"/>
      <c r="C62" s="166" t="s">
        <v>74</v>
      </c>
      <c r="D62" s="167"/>
      <c r="E62" s="72">
        <v>5</v>
      </c>
      <c r="F62" s="72" t="s">
        <v>74</v>
      </c>
      <c r="G62" s="72" t="s">
        <v>74</v>
      </c>
    </row>
    <row r="63" spans="1:13">
      <c r="A63" s="23"/>
      <c r="D63" s="23"/>
      <c r="E63" s="23"/>
      <c r="F63" s="23"/>
      <c r="G63" s="23"/>
    </row>
    <row r="65" spans="1:7">
      <c r="A65" s="21" t="s">
        <v>115</v>
      </c>
      <c r="E65" s="34"/>
      <c r="F65" s="62"/>
      <c r="G65" s="34"/>
    </row>
    <row r="66" spans="1:7">
      <c r="A66" s="21" t="s">
        <v>140</v>
      </c>
      <c r="B66" s="63"/>
      <c r="C66" s="64"/>
      <c r="D66" s="21"/>
      <c r="E66" s="34"/>
      <c r="F66" s="62"/>
      <c r="G66" s="34"/>
    </row>
    <row r="67" spans="1:7" ht="30.75" customHeight="1">
      <c r="A67" s="159" t="s">
        <v>148</v>
      </c>
      <c r="B67" s="160"/>
      <c r="C67" s="160"/>
      <c r="D67" s="160"/>
      <c r="E67" s="160"/>
      <c r="F67" s="160"/>
      <c r="G67" s="160"/>
    </row>
    <row r="68" spans="1:7" ht="15" customHeight="1">
      <c r="A68" s="21"/>
      <c r="B68" s="63"/>
      <c r="C68" s="64"/>
      <c r="D68" s="21"/>
      <c r="E68" s="34"/>
      <c r="F68" s="62"/>
      <c r="G68" s="34"/>
    </row>
    <row r="69" spans="1:7" ht="15" customHeight="1">
      <c r="A69" s="21"/>
      <c r="B69" s="63"/>
      <c r="C69" s="64"/>
      <c r="D69" s="21"/>
      <c r="E69" s="34"/>
      <c r="F69" s="62"/>
      <c r="G69" s="34"/>
    </row>
    <row r="70" spans="1:7" ht="15" customHeight="1">
      <c r="A70" s="21"/>
      <c r="B70" s="63"/>
      <c r="C70" s="64"/>
      <c r="D70" s="21"/>
      <c r="E70" s="34"/>
      <c r="F70" s="62"/>
      <c r="G70" s="34"/>
    </row>
    <row r="71" spans="1:7">
      <c r="A71" s="4" t="s">
        <v>75</v>
      </c>
      <c r="B71" s="44"/>
      <c r="C71" s="45"/>
      <c r="D71" s="4"/>
      <c r="E71" s="4" t="s">
        <v>76</v>
      </c>
      <c r="F71" s="4"/>
    </row>
    <row r="72" spans="1:7">
      <c r="A72" s="4" t="s">
        <v>77</v>
      </c>
      <c r="B72" s="44"/>
      <c r="C72" s="45"/>
      <c r="D72" s="4"/>
      <c r="E72" s="4"/>
      <c r="F72" s="4"/>
    </row>
    <row r="73" spans="1:7">
      <c r="A73" s="4" t="s">
        <v>90</v>
      </c>
      <c r="B73" s="44"/>
      <c r="C73" s="45"/>
      <c r="D73" s="4"/>
      <c r="E73" s="4"/>
      <c r="F73" s="4"/>
    </row>
    <row r="75" spans="1:7">
      <c r="A75" t="s">
        <v>78</v>
      </c>
    </row>
    <row r="76" spans="1:7">
      <c r="A76" t="s">
        <v>79</v>
      </c>
      <c r="C76" s="43" t="s">
        <v>24</v>
      </c>
    </row>
    <row r="77" spans="1:7">
      <c r="A77" t="s">
        <v>80</v>
      </c>
      <c r="C77" s="43" t="s">
        <v>81</v>
      </c>
    </row>
    <row r="78" spans="1:7">
      <c r="A78" t="s">
        <v>82</v>
      </c>
      <c r="C78" s="43" t="s">
        <v>83</v>
      </c>
    </row>
  </sheetData>
  <mergeCells count="42">
    <mergeCell ref="A4:B4"/>
    <mergeCell ref="A5:B5"/>
    <mergeCell ref="A20:B20"/>
    <mergeCell ref="A52:D52"/>
    <mergeCell ref="A45:H45"/>
    <mergeCell ref="A23:B23"/>
    <mergeCell ref="A36:B36"/>
    <mergeCell ref="A39:B39"/>
    <mergeCell ref="A43:B43"/>
    <mergeCell ref="A44:B44"/>
    <mergeCell ref="A28:B28"/>
    <mergeCell ref="A30:B30"/>
    <mergeCell ref="A31:B31"/>
    <mergeCell ref="A32:B32"/>
    <mergeCell ref="A33:B33"/>
    <mergeCell ref="A50:D50"/>
    <mergeCell ref="A51:D51"/>
    <mergeCell ref="A67:G67"/>
    <mergeCell ref="A49:D49"/>
    <mergeCell ref="A62:B62"/>
    <mergeCell ref="C61:D61"/>
    <mergeCell ref="C62:D62"/>
    <mergeCell ref="A61:B61"/>
    <mergeCell ref="A53:D53"/>
    <mergeCell ref="A57:E57"/>
    <mergeCell ref="A58:E58"/>
    <mergeCell ref="A3:B3"/>
    <mergeCell ref="A6:H6"/>
    <mergeCell ref="A40:B40"/>
    <mergeCell ref="A41:B41"/>
    <mergeCell ref="A42:B42"/>
    <mergeCell ref="A25:B25"/>
    <mergeCell ref="A27:B27"/>
    <mergeCell ref="A7:B7"/>
    <mergeCell ref="A8:B8"/>
    <mergeCell ref="A10:B10"/>
    <mergeCell ref="A11:H11"/>
    <mergeCell ref="A12:B12"/>
    <mergeCell ref="A14:B14"/>
    <mergeCell ref="A15:B15"/>
    <mergeCell ref="A17:B17"/>
    <mergeCell ref="A18:B18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2018-03-14T23:36:34Z</cp:lastPrinted>
  <dcterms:created xsi:type="dcterms:W3CDTF">2013-02-18T04:38:06Z</dcterms:created>
  <dcterms:modified xsi:type="dcterms:W3CDTF">2018-03-19T03:59:31Z</dcterms:modified>
</cp:coreProperties>
</file>