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47" i="8" l="1"/>
  <c r="H48" i="8"/>
  <c r="G56" i="8"/>
  <c r="G26" i="8"/>
  <c r="G25" i="8"/>
  <c r="H25" i="8"/>
  <c r="E43" i="8"/>
  <c r="C42" i="8"/>
  <c r="C41" i="8"/>
  <c r="G37" i="8"/>
  <c r="F39" i="8"/>
  <c r="E39" i="8"/>
  <c r="F29" i="8"/>
  <c r="G31" i="8"/>
  <c r="G32" i="8"/>
  <c r="G33" i="8"/>
  <c r="G34" i="8"/>
  <c r="G29" i="8"/>
  <c r="E29" i="8"/>
  <c r="H29" i="8"/>
  <c r="D45" i="8"/>
  <c r="F27" i="8"/>
  <c r="G27" i="8"/>
  <c r="E27" i="8"/>
  <c r="E26" i="8"/>
  <c r="F26" i="8"/>
  <c r="H26" i="8"/>
  <c r="C23" i="8"/>
  <c r="C22" i="8"/>
  <c r="C8" i="8"/>
  <c r="E8" i="8"/>
  <c r="F8" i="8"/>
  <c r="H8" i="8"/>
  <c r="H31" i="8"/>
  <c r="H32" i="8"/>
  <c r="H33" i="8"/>
  <c r="H34" i="8"/>
  <c r="H37" i="8"/>
  <c r="F42" i="8"/>
  <c r="G42" i="8"/>
  <c r="G40" i="8"/>
  <c r="H40" i="8"/>
  <c r="H46" i="8"/>
  <c r="G43" i="8"/>
  <c r="F43" i="8"/>
  <c r="G8" i="8"/>
  <c r="G35" i="8"/>
  <c r="G44" i="8"/>
  <c r="E35" i="8"/>
  <c r="E44" i="8"/>
  <c r="F35" i="8"/>
  <c r="F44" i="8"/>
  <c r="H45" i="8"/>
  <c r="G39" i="8"/>
  <c r="E42" i="8"/>
  <c r="H42" i="8"/>
  <c r="F41" i="8"/>
  <c r="E41" i="8"/>
  <c r="H41" i="8"/>
  <c r="E38" i="8"/>
  <c r="F38" i="8"/>
  <c r="H38" i="8"/>
  <c r="H39" i="8"/>
  <c r="G21" i="8"/>
  <c r="G18" i="8"/>
  <c r="G15" i="8"/>
  <c r="G12" i="8"/>
  <c r="C27" i="8"/>
  <c r="C26" i="8"/>
  <c r="C20" i="8"/>
  <c r="C19" i="8"/>
  <c r="C17" i="8"/>
  <c r="C16" i="8"/>
  <c r="H27" i="8"/>
  <c r="F23" i="8"/>
  <c r="E23" i="8"/>
  <c r="D23" i="8"/>
  <c r="H23" i="8"/>
  <c r="F22" i="8"/>
  <c r="E22" i="8"/>
  <c r="D22" i="8"/>
  <c r="H22" i="8"/>
  <c r="H21" i="8"/>
  <c r="F20" i="8"/>
  <c r="E20" i="8"/>
  <c r="D20" i="8"/>
  <c r="H20" i="8"/>
  <c r="F19" i="8"/>
  <c r="E19" i="8"/>
  <c r="D19" i="8"/>
  <c r="H19" i="8"/>
  <c r="H18" i="8"/>
  <c r="F17" i="8"/>
  <c r="E17" i="8"/>
  <c r="D17" i="8"/>
  <c r="H17" i="8"/>
  <c r="F16" i="8"/>
  <c r="E16" i="8"/>
  <c r="D16" i="8"/>
  <c r="H16" i="8"/>
  <c r="H15" i="8"/>
  <c r="F14" i="8"/>
  <c r="E14" i="8"/>
  <c r="D14" i="8"/>
  <c r="H14" i="8"/>
  <c r="F13" i="8"/>
  <c r="E13" i="8"/>
  <c r="D13" i="8"/>
  <c r="H13" i="8"/>
  <c r="H12" i="8"/>
  <c r="F10" i="8"/>
  <c r="E10" i="8"/>
  <c r="D10" i="8"/>
  <c r="H10" i="8"/>
  <c r="F9" i="8"/>
  <c r="E9" i="8"/>
  <c r="D9" i="8"/>
  <c r="H9" i="8"/>
  <c r="G23" i="8"/>
  <c r="G22" i="8"/>
  <c r="G20" i="8"/>
  <c r="G19" i="8"/>
  <c r="G17" i="8"/>
  <c r="G16" i="8"/>
  <c r="G14" i="8"/>
  <c r="G13" i="8"/>
  <c r="G10" i="8"/>
  <c r="G9" i="8"/>
  <c r="C14" i="8"/>
  <c r="C13" i="8"/>
  <c r="C10" i="8"/>
  <c r="C9" i="8"/>
</calcChain>
</file>

<file path=xl/sharedStrings.xml><?xml version="1.0" encoding="utf-8"?>
<sst xmlns="http://schemas.openxmlformats.org/spreadsheetml/2006/main" count="172" uniqueCount="147">
  <si>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</si>
  <si>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</si>
  <si>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</si>
  <si>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</si>
  <si>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</si>
  <si>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</si>
  <si>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</si>
  <si>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</si>
  <si>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</si>
  <si>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</si>
  <si>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</si>
  <si>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</si>
  <si>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</si>
  <si>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</si>
  <si>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</si>
  <si>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</si>
  <si>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</si>
  <si>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</si>
  <si>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</si>
  <si>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</si>
  <si>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</si>
  <si>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</si>
  <si>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</si>
  <si>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</si>
  <si>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</si>
  <si>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</si>
  <si>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</si>
  <si>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</si>
  <si>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</si>
  <si>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</si>
  <si>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</si>
  <si>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</si>
  <si>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</si>
  <si>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</si>
  <si>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</si>
  <si>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</si>
  <si>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</si>
  <si>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</si>
  <si>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</si>
  <si>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</si>
  <si>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</si>
  <si>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</si>
  <si>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</si>
  <si>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</si>
  <si>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</si>
  <si>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</si>
  <si>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</si>
  <si>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</si>
  <si>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</si>
  <si>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</si>
  <si>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</si>
  <si>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</si>
  <si>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</si>
  <si>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</si>
  <si>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</si>
  <si>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</si>
  <si>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</si>
  <si>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</si>
  <si>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</si>
  <si>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</si>
  <si>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</si>
  <si>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</si>
  <si>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</si>
  <si>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</si>
  <si>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</si>
  <si>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</si>
  <si>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</si>
  <si>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</si>
  <si>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</si>
  <si>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</si>
  <si>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нет</t>
  </si>
  <si>
    <t xml:space="preserve">Генеральный директор </t>
  </si>
  <si>
    <t xml:space="preserve">ООО "Управляющая компания </t>
  </si>
  <si>
    <t>Ленинского района":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</si>
  <si>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</si>
  <si>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</si>
  <si>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</si>
  <si>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</si>
  <si>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</si>
  <si>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ООО "Эра"</t>
  </si>
  <si>
    <t>2-265-897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</si>
  <si>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</si>
  <si>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</si>
  <si>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</si>
  <si>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</si>
  <si>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</si>
  <si>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</si>
  <si>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</si>
  <si>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</si>
  <si>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</si>
  <si>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</si>
  <si>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</si>
  <si>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</si>
  <si>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</si>
  <si>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</si>
  <si>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</si>
  <si>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ул. Тунгусская,8</t>
  </si>
  <si>
    <t>№ 197 по ул. Светланская</t>
  </si>
  <si>
    <t>Часть 4</t>
  </si>
  <si>
    <t>Количество проживающих</t>
  </si>
  <si>
    <t>тариф в руб на 1 кв.м .</t>
  </si>
  <si>
    <t>ИТОГО ПО ДОМУ:</t>
  </si>
  <si>
    <t>ПРОЧИЕ УСЛУГИ:</t>
  </si>
  <si>
    <t>ИТОГО ПО ПРОЧИМ УСЛУГАМ:</t>
  </si>
  <si>
    <t>440 руб в мес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</si>
  <si>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</si>
  <si>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</si>
  <si>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</si>
  <si>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С УЧЕТОМ ОСТАТКОВ:</t>
  </si>
  <si>
    <t>Всего по дому</t>
  </si>
  <si>
    <t>исполнит-ль</t>
  </si>
  <si>
    <t>ООО " Восток Мегаполис"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</si>
  <si>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</si>
  <si>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</si>
  <si>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</si>
  <si>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</si>
  <si>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</si>
  <si>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</si>
  <si>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Управляющая компания предлагает: ремонт электроснабжения. Выполнение предложенных работ возможно за счет дополнительного сбора средств на основании решения общего собрания собственников.</t>
  </si>
  <si>
    <t>45,60 м2</t>
  </si>
  <si>
    <t xml:space="preserve">                       Отчет ООО "Управляющей компании Ленинского района"  за 2019 г.</t>
  </si>
  <si>
    <t xml:space="preserve">             ООО "Управляющая компания Ленинского района"</t>
  </si>
  <si>
    <t>Тяптин Андрей Александрович</t>
  </si>
  <si>
    <t>3 754,90 м2</t>
  </si>
  <si>
    <t>703,10 м.кв.</t>
  </si>
  <si>
    <t>163 чел</t>
  </si>
  <si>
    <t>1.Отчет об исполнении договора управления за 2019 г.(тыс.р.)</t>
  </si>
  <si>
    <t>переходящие остатки д/ср-в на начало 01.01. 2019г.</t>
  </si>
  <si>
    <t xml:space="preserve"> начисления и фактическое поступление средств по статьям затрат за 2019 г.(тыс.р.)</t>
  </si>
  <si>
    <t>1. Коммуникации на общедомовом имуществе, исполн. ОАО Ростелеком</t>
  </si>
  <si>
    <t>2. Общедомовые коммуникации проходящие через нежилое помещение</t>
  </si>
  <si>
    <t>переходящие остатки д/ср-в на конец 2019г</t>
  </si>
  <si>
    <t>3. Перечень работ, выполненных по статье " текущий ремонт"  в 2019 году.</t>
  </si>
  <si>
    <t>План по статье "текущий ремонт" на 2020 год</t>
  </si>
  <si>
    <t>Исп:</t>
  </si>
  <si>
    <t>А.А.Тяптин</t>
  </si>
  <si>
    <t>2-205-087</t>
  </si>
  <si>
    <t>Восстановление герметизации кровли</t>
  </si>
  <si>
    <t>3 м2</t>
  </si>
  <si>
    <t>Составление сметной документации - благоустройство</t>
  </si>
  <si>
    <t>1 компл</t>
  </si>
  <si>
    <t>Востокэнергострой проект</t>
  </si>
  <si>
    <t>ДВ Экспертиза Проект</t>
  </si>
  <si>
    <t>Экспертиза сметной документации - придомовая территория</t>
  </si>
  <si>
    <t>Экспертиза сметной документации - детская площадка</t>
  </si>
  <si>
    <t>ЭкоПроектЭкспертиза</t>
  </si>
  <si>
    <r>
      <t xml:space="preserve">ИСХ. </t>
    </r>
    <r>
      <rPr>
        <b/>
        <u/>
        <sz val="10"/>
        <color theme="1"/>
        <rFont val="Calibri"/>
        <family val="2"/>
        <charset val="204"/>
        <scheme val="minor"/>
      </rPr>
      <t xml:space="preserve">  №  663/03  от  17.03.2020 год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</si>
</sst>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6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/>
    <xf numFmtId="0" fontId="3" fillId="0" borderId="4" xfId="0" applyFont="1" applyBorder="1" applyAlignment="1"/>
    <xf numFmtId="0" fontId="3" fillId="0" borderId="8" xfId="0" applyFont="1" applyBorder="1" applyAlignment="1"/>
    <xf numFmtId="164" fontId="9" fillId="0" borderId="3" xfId="0" applyNumberFormat="1" applyFont="1" applyBorder="1" applyAlignment="1">
      <alignment horizontal="center" wrapText="1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9" fillId="0" borderId="1" xfId="0" applyFont="1" applyBorder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2" fontId="0" fillId="2" borderId="0" xfId="0" applyNumberFormat="1" applyFill="1" applyBorder="1"/>
    <xf numFmtId="2" fontId="3" fillId="2" borderId="1" xfId="0" applyNumberFormat="1" applyFont="1" applyFill="1" applyBorder="1"/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/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/>
    <xf numFmtId="0" fontId="3" fillId="0" borderId="1" xfId="0" applyFont="1" applyBorder="1" applyAlignment="1">
      <alignment wrapText="1"/>
    </xf>
    <xf numFmtId="0" fontId="0" fillId="2" borderId="5" xfId="0" applyFill="1" applyBorder="1"/>
    <xf numFmtId="0" fontId="3" fillId="2" borderId="5" xfId="0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0" fillId="2" borderId="6" xfId="0" applyFill="1" applyBorder="1"/>
    <xf numFmtId="0" fontId="9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5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9" fillId="0" borderId="2" xfId="0" applyFont="1" applyFill="1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zoomScale="120" zoomScaleNormal="120" workbookViewId="0">
      <selection activeCell="E10" sqref="E10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120</v>
      </c>
      <c r="C1" s="1"/>
    </row>
    <row r="2" spans="1:4" ht="15" customHeight="1" x14ac:dyDescent="0.25">
      <c r="A2" s="2" t="s">
        <v>45</v>
      </c>
      <c r="C2" s="4"/>
    </row>
    <row r="3" spans="1:4" ht="15.75" x14ac:dyDescent="0.25">
      <c r="B3" s="4"/>
      <c r="C3" s="23" t="s">
        <v>97</v>
      </c>
    </row>
    <row r="4" spans="1:4" s="22" customFormat="1" ht="14.25" customHeight="1" x14ac:dyDescent="0.2">
      <c r="A4" s="21" t="s">
        <v>146</v>
      </c>
      <c r="C4" s="21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46</v>
      </c>
      <c r="C6" s="21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6" t="s">
        <v>121</v>
      </c>
      <c r="D8" s="10"/>
    </row>
    <row r="9" spans="1:4" s="3" customFormat="1" ht="14.25" customHeight="1" x14ac:dyDescent="0.25">
      <c r="A9" s="13" t="s">
        <v>1</v>
      </c>
      <c r="B9" s="14" t="s">
        <v>10</v>
      </c>
      <c r="C9" s="122" t="s">
        <v>122</v>
      </c>
      <c r="D9" s="123"/>
    </row>
    <row r="10" spans="1:4" s="3" customFormat="1" ht="24" customHeight="1" x14ac:dyDescent="0.25">
      <c r="A10" s="13" t="s">
        <v>2</v>
      </c>
      <c r="B10" s="15" t="s">
        <v>11</v>
      </c>
      <c r="C10" s="124" t="s">
        <v>69</v>
      </c>
      <c r="D10" s="125"/>
    </row>
    <row r="11" spans="1:4" s="3" customFormat="1" ht="15" customHeight="1" x14ac:dyDescent="0.25">
      <c r="A11" s="13" t="s">
        <v>3</v>
      </c>
      <c r="B11" s="14" t="s">
        <v>12</v>
      </c>
      <c r="C11" s="122" t="s">
        <v>13</v>
      </c>
      <c r="D11" s="123"/>
    </row>
    <row r="12" spans="1:4" s="3" customFormat="1" ht="16.5" customHeight="1" x14ac:dyDescent="0.25">
      <c r="A12" s="129">
        <v>5</v>
      </c>
      <c r="B12" s="129" t="s">
        <v>81</v>
      </c>
      <c r="C12" s="51" t="s">
        <v>82</v>
      </c>
      <c r="D12" s="52" t="s">
        <v>83</v>
      </c>
    </row>
    <row r="13" spans="1:4" s="3" customFormat="1" ht="14.25" customHeight="1" x14ac:dyDescent="0.25">
      <c r="A13" s="129"/>
      <c r="B13" s="129"/>
      <c r="C13" s="51" t="s">
        <v>84</v>
      </c>
      <c r="D13" s="52" t="s">
        <v>85</v>
      </c>
    </row>
    <row r="14" spans="1:4" s="3" customFormat="1" x14ac:dyDescent="0.25">
      <c r="A14" s="129"/>
      <c r="B14" s="129"/>
      <c r="C14" s="51" t="s">
        <v>86</v>
      </c>
      <c r="D14" s="52" t="s">
        <v>87</v>
      </c>
    </row>
    <row r="15" spans="1:4" s="3" customFormat="1" ht="16.5" customHeight="1" x14ac:dyDescent="0.25">
      <c r="A15" s="129"/>
      <c r="B15" s="129"/>
      <c r="C15" s="51" t="s">
        <v>88</v>
      </c>
      <c r="D15" s="52" t="s">
        <v>90</v>
      </c>
    </row>
    <row r="16" spans="1:4" s="3" customFormat="1" ht="16.5" customHeight="1" x14ac:dyDescent="0.25">
      <c r="A16" s="129"/>
      <c r="B16" s="129"/>
      <c r="C16" s="51" t="s">
        <v>89</v>
      </c>
      <c r="D16" s="52" t="s">
        <v>83</v>
      </c>
    </row>
    <row r="17" spans="1:4" s="5" customFormat="1" ht="15.75" customHeight="1" x14ac:dyDescent="0.25">
      <c r="A17" s="129"/>
      <c r="B17" s="129"/>
      <c r="C17" s="51" t="s">
        <v>91</v>
      </c>
      <c r="D17" s="52" t="s">
        <v>92</v>
      </c>
    </row>
    <row r="18" spans="1:4" s="5" customFormat="1" ht="15.75" customHeight="1" x14ac:dyDescent="0.25">
      <c r="A18" s="129"/>
      <c r="B18" s="129"/>
      <c r="C18" s="53" t="s">
        <v>93</v>
      </c>
      <c r="D18" s="52" t="s">
        <v>94</v>
      </c>
    </row>
    <row r="19" spans="1:4" ht="21.75" customHeight="1" x14ac:dyDescent="0.25">
      <c r="A19" s="13" t="s">
        <v>4</v>
      </c>
      <c r="B19" s="14" t="s">
        <v>14</v>
      </c>
      <c r="C19" s="130" t="s">
        <v>78</v>
      </c>
      <c r="D19" s="131"/>
    </row>
    <row r="20" spans="1:4" s="5" customFormat="1" ht="27" customHeight="1" x14ac:dyDescent="0.25">
      <c r="A20" s="13" t="s">
        <v>5</v>
      </c>
      <c r="B20" s="15" t="s">
        <v>15</v>
      </c>
      <c r="C20" s="132" t="s">
        <v>50</v>
      </c>
      <c r="D20" s="133"/>
    </row>
    <row r="21" spans="1:4" s="5" customFormat="1" ht="15" customHeight="1" x14ac:dyDescent="0.25">
      <c r="A21" s="13" t="s">
        <v>6</v>
      </c>
      <c r="B21" s="14" t="s">
        <v>16</v>
      </c>
      <c r="C21" s="124" t="s">
        <v>17</v>
      </c>
      <c r="D21" s="134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18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19</v>
      </c>
      <c r="C25" s="7" t="s">
        <v>20</v>
      </c>
      <c r="D25" s="9" t="s">
        <v>21</v>
      </c>
    </row>
    <row r="26" spans="1:4" ht="27.75" customHeight="1" x14ac:dyDescent="0.25">
      <c r="A26" s="126" t="s">
        <v>24</v>
      </c>
      <c r="B26" s="127"/>
      <c r="C26" s="127"/>
      <c r="D26" s="128"/>
    </row>
    <row r="27" spans="1:4" ht="12" customHeight="1" x14ac:dyDescent="0.25">
      <c r="A27" s="48"/>
      <c r="B27" s="49"/>
      <c r="C27" s="49"/>
      <c r="D27" s="50"/>
    </row>
    <row r="28" spans="1:4" ht="13.5" customHeight="1" x14ac:dyDescent="0.25">
      <c r="A28" s="7">
        <v>1</v>
      </c>
      <c r="B28" s="6" t="s">
        <v>95</v>
      </c>
      <c r="C28" s="6" t="s">
        <v>22</v>
      </c>
      <c r="D28" s="6" t="s">
        <v>23</v>
      </c>
    </row>
    <row r="29" spans="1:4" x14ac:dyDescent="0.25">
      <c r="A29" s="20" t="s">
        <v>25</v>
      </c>
      <c r="B29" s="19"/>
      <c r="C29" s="19"/>
      <c r="D29" s="19"/>
    </row>
    <row r="30" spans="1:4" x14ac:dyDescent="0.25">
      <c r="A30" s="7">
        <v>1</v>
      </c>
      <c r="B30" s="6" t="s">
        <v>79</v>
      </c>
      <c r="C30" s="6" t="s">
        <v>96</v>
      </c>
      <c r="D30" s="6" t="s">
        <v>80</v>
      </c>
    </row>
    <row r="31" spans="1:4" x14ac:dyDescent="0.25">
      <c r="A31" s="20" t="s">
        <v>37</v>
      </c>
      <c r="B31" s="19"/>
      <c r="C31" s="19"/>
      <c r="D31" s="19"/>
    </row>
    <row r="32" spans="1:4" x14ac:dyDescent="0.25">
      <c r="A32" s="20" t="s">
        <v>38</v>
      </c>
      <c r="B32" s="19"/>
      <c r="C32" s="19"/>
      <c r="D32" s="19"/>
    </row>
    <row r="33" spans="1:4" x14ac:dyDescent="0.25">
      <c r="A33" s="7">
        <v>1</v>
      </c>
      <c r="B33" s="6" t="s">
        <v>111</v>
      </c>
      <c r="C33" s="6" t="s">
        <v>96</v>
      </c>
      <c r="D33" s="6" t="s">
        <v>26</v>
      </c>
    </row>
    <row r="34" spans="1:4" ht="15" customHeight="1" x14ac:dyDescent="0.25">
      <c r="A34" s="20" t="s">
        <v>27</v>
      </c>
      <c r="B34" s="19"/>
      <c r="C34" s="19"/>
      <c r="D34" s="19"/>
    </row>
    <row r="35" spans="1:4" x14ac:dyDescent="0.25">
      <c r="A35" s="7">
        <v>1</v>
      </c>
      <c r="B35" s="6" t="s">
        <v>28</v>
      </c>
      <c r="C35" s="6" t="s">
        <v>22</v>
      </c>
      <c r="D35" s="6" t="s">
        <v>23</v>
      </c>
    </row>
    <row r="36" spans="1:4" x14ac:dyDescent="0.25">
      <c r="A36" s="27"/>
      <c r="B36" s="12"/>
      <c r="C36" s="12"/>
      <c r="D36" s="12"/>
    </row>
    <row r="37" spans="1:4" x14ac:dyDescent="0.25">
      <c r="A37" s="4" t="s">
        <v>44</v>
      </c>
      <c r="B37" s="19"/>
      <c r="C37" s="19"/>
      <c r="D37" s="19"/>
    </row>
    <row r="38" spans="1:4" ht="15" customHeight="1" x14ac:dyDescent="0.25">
      <c r="A38" s="7">
        <v>1</v>
      </c>
      <c r="B38" s="6" t="s">
        <v>29</v>
      </c>
      <c r="C38" s="120">
        <v>1972</v>
      </c>
      <c r="D38" s="121"/>
    </row>
    <row r="39" spans="1:4" x14ac:dyDescent="0.25">
      <c r="A39" s="7">
        <v>2</v>
      </c>
      <c r="B39" s="6" t="s">
        <v>31</v>
      </c>
      <c r="C39" s="120">
        <v>5</v>
      </c>
      <c r="D39" s="121"/>
    </row>
    <row r="40" spans="1:4" x14ac:dyDescent="0.25">
      <c r="A40" s="7">
        <v>3</v>
      </c>
      <c r="B40" s="6" t="s">
        <v>32</v>
      </c>
      <c r="C40" s="120">
        <v>4</v>
      </c>
      <c r="D40" s="121"/>
    </row>
    <row r="41" spans="1:4" ht="15" customHeight="1" x14ac:dyDescent="0.25">
      <c r="A41" s="7">
        <v>4</v>
      </c>
      <c r="B41" s="6" t="s">
        <v>30</v>
      </c>
      <c r="C41" s="120" t="s">
        <v>70</v>
      </c>
      <c r="D41" s="121"/>
    </row>
    <row r="42" spans="1:4" x14ac:dyDescent="0.25">
      <c r="A42" s="7">
        <v>5</v>
      </c>
      <c r="B42" s="6" t="s">
        <v>33</v>
      </c>
      <c r="C42" s="120" t="s">
        <v>70</v>
      </c>
      <c r="D42" s="121"/>
    </row>
    <row r="43" spans="1:4" x14ac:dyDescent="0.25">
      <c r="A43" s="7">
        <v>6</v>
      </c>
      <c r="B43" s="6" t="s">
        <v>34</v>
      </c>
      <c r="C43" s="120" t="s">
        <v>123</v>
      </c>
      <c r="D43" s="121"/>
    </row>
    <row r="44" spans="1:4" ht="15" customHeight="1" x14ac:dyDescent="0.25">
      <c r="A44" s="7">
        <v>7</v>
      </c>
      <c r="B44" s="6" t="s">
        <v>35</v>
      </c>
      <c r="C44" s="120" t="s">
        <v>119</v>
      </c>
      <c r="D44" s="121"/>
    </row>
    <row r="45" spans="1:4" x14ac:dyDescent="0.25">
      <c r="A45" s="7">
        <v>8</v>
      </c>
      <c r="B45" s="6" t="s">
        <v>36</v>
      </c>
      <c r="C45" s="120" t="s">
        <v>124</v>
      </c>
      <c r="D45" s="121"/>
    </row>
    <row r="46" spans="1:4" x14ac:dyDescent="0.25">
      <c r="A46" s="7">
        <v>9</v>
      </c>
      <c r="B46" s="6" t="s">
        <v>99</v>
      </c>
      <c r="C46" s="120" t="s">
        <v>125</v>
      </c>
      <c r="D46" s="125"/>
    </row>
    <row r="47" spans="1:4" x14ac:dyDescent="0.25">
      <c r="A47" s="7">
        <v>10</v>
      </c>
      <c r="B47" s="6" t="s">
        <v>68</v>
      </c>
      <c r="C47" s="135">
        <v>39508</v>
      </c>
      <c r="D47" s="121"/>
    </row>
    <row r="48" spans="1:4" x14ac:dyDescent="0.25">
      <c r="A48" s="4"/>
    </row>
    <row r="49" spans="1:4" x14ac:dyDescent="0.25">
      <c r="A49" s="4"/>
    </row>
    <row r="51" spans="1:4" x14ac:dyDescent="0.25">
      <c r="A51" s="54"/>
      <c r="B51" s="54"/>
      <c r="C51" s="55"/>
      <c r="D51" s="56"/>
    </row>
    <row r="52" spans="1:4" x14ac:dyDescent="0.25">
      <c r="A52" s="54"/>
      <c r="B52" s="54"/>
      <c r="C52" s="55"/>
      <c r="D52" s="56"/>
    </row>
    <row r="53" spans="1:4" x14ac:dyDescent="0.25">
      <c r="A53" s="54"/>
      <c r="B53" s="54"/>
      <c r="C53" s="55"/>
      <c r="D53" s="56"/>
    </row>
    <row r="54" spans="1:4" x14ac:dyDescent="0.25">
      <c r="A54" s="54"/>
      <c r="B54" s="54"/>
      <c r="C54" s="55"/>
      <c r="D54" s="56"/>
    </row>
    <row r="55" spans="1:4" x14ac:dyDescent="0.25">
      <c r="A55" s="54"/>
      <c r="B55" s="54"/>
      <c r="C55" s="57"/>
      <c r="D55" s="56"/>
    </row>
    <row r="56" spans="1:4" x14ac:dyDescent="0.25">
      <c r="A56" s="54"/>
      <c r="B56" s="54"/>
      <c r="C56" s="58"/>
      <c r="D56" s="56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9"/>
  <sheetViews>
    <sheetView zoomScale="130" zoomScaleNormal="130" workbookViewId="0">
      <selection sqref="A1:H79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44" customWidth="1"/>
    <col min="4" max="4" width="8.28515625" customWidth="1"/>
    <col min="5" max="5" width="9" customWidth="1"/>
    <col min="6" max="6" width="9.7109375" customWidth="1"/>
    <col min="7" max="7" width="13.42578125" customWidth="1"/>
    <col min="8" max="8" width="10.85546875" customWidth="1"/>
  </cols>
  <sheetData>
    <row r="1" spans="1:26" x14ac:dyDescent="0.25">
      <c r="A1" s="4" t="s">
        <v>105</v>
      </c>
      <c r="B1"/>
      <c r="C1" s="35"/>
      <c r="D1" s="35"/>
      <c r="G1" s="35"/>
      <c r="H1" s="19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ht="22.5" customHeight="1" x14ac:dyDescent="0.25">
      <c r="A2" s="4" t="s">
        <v>126</v>
      </c>
      <c r="B2"/>
      <c r="C2" s="35"/>
      <c r="D2" s="35"/>
      <c r="G2" s="35"/>
      <c r="H2" s="19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6" s="96" customFormat="1" ht="33" customHeight="1" x14ac:dyDescent="0.25">
      <c r="A3" s="142" t="s">
        <v>127</v>
      </c>
      <c r="B3" s="142"/>
      <c r="C3" s="89"/>
      <c r="D3" s="90">
        <v>-863.66</v>
      </c>
      <c r="E3" s="91"/>
      <c r="F3" s="92"/>
      <c r="G3" s="92"/>
      <c r="H3" s="93"/>
      <c r="I3" s="94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</row>
    <row r="4" spans="1:26" s="96" customFormat="1" ht="24" customHeight="1" x14ac:dyDescent="0.25">
      <c r="A4" s="142" t="s">
        <v>106</v>
      </c>
      <c r="B4" s="139"/>
      <c r="C4" s="89"/>
      <c r="D4" s="90">
        <v>23.63</v>
      </c>
      <c r="E4" s="91"/>
      <c r="F4" s="92"/>
      <c r="G4" s="92"/>
      <c r="H4" s="97"/>
      <c r="I4" s="94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</row>
    <row r="5" spans="1:26" s="96" customFormat="1" ht="24.75" customHeight="1" x14ac:dyDescent="0.25">
      <c r="A5" s="142" t="s">
        <v>107</v>
      </c>
      <c r="B5" s="139"/>
      <c r="C5" s="89"/>
      <c r="D5" s="90">
        <v>-887.29</v>
      </c>
      <c r="E5" s="91"/>
      <c r="F5" s="92"/>
      <c r="G5" s="92"/>
      <c r="H5" s="93"/>
      <c r="I5" s="94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</row>
    <row r="6" spans="1:26" ht="15" customHeight="1" x14ac:dyDescent="0.25">
      <c r="A6" s="152" t="s">
        <v>128</v>
      </c>
      <c r="B6" s="153"/>
      <c r="C6" s="153"/>
      <c r="D6" s="153"/>
      <c r="E6" s="153"/>
      <c r="F6" s="153"/>
      <c r="G6" s="153"/>
      <c r="H6" s="154"/>
      <c r="I6" s="87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60" customHeight="1" x14ac:dyDescent="0.25">
      <c r="A7" s="155" t="s">
        <v>57</v>
      </c>
      <c r="B7" s="151"/>
      <c r="C7" s="40" t="s">
        <v>100</v>
      </c>
      <c r="D7" s="28" t="s">
        <v>58</v>
      </c>
      <c r="E7" s="28" t="s">
        <v>59</v>
      </c>
      <c r="F7" s="28" t="s">
        <v>60</v>
      </c>
      <c r="G7" s="36" t="s">
        <v>61</v>
      </c>
      <c r="H7" s="28" t="s">
        <v>62</v>
      </c>
    </row>
    <row r="8" spans="1:26" ht="17.25" customHeight="1" x14ac:dyDescent="0.25">
      <c r="A8" s="155" t="s">
        <v>63</v>
      </c>
      <c r="B8" s="156"/>
      <c r="C8" s="41">
        <f>C12+C15+C18+C21</f>
        <v>16.100000000000001</v>
      </c>
      <c r="D8" s="64">
        <v>-231.39</v>
      </c>
      <c r="E8" s="64">
        <f>E12+E15+E18+E21</f>
        <v>724.47</v>
      </c>
      <c r="F8" s="64">
        <f>F12+F15+F18+F21</f>
        <v>658.31000000000006</v>
      </c>
      <c r="G8" s="64">
        <f>F8</f>
        <v>658.31000000000006</v>
      </c>
      <c r="H8" s="62">
        <f>F8-E8+D8</f>
        <v>-297.54999999999995</v>
      </c>
    </row>
    <row r="9" spans="1:26" x14ac:dyDescent="0.25">
      <c r="A9" s="37" t="s">
        <v>64</v>
      </c>
      <c r="B9" s="38"/>
      <c r="C9" s="42">
        <f>C8-C10</f>
        <v>14.490000000000002</v>
      </c>
      <c r="D9" s="47">
        <f>D8-D10</f>
        <v>-208.25099999999998</v>
      </c>
      <c r="E9" s="47">
        <f>E8-E10</f>
        <v>652.02300000000002</v>
      </c>
      <c r="F9" s="47">
        <f>F8-F10</f>
        <v>592.47900000000004</v>
      </c>
      <c r="G9" s="47">
        <f>G8-G10</f>
        <v>592.47900000000004</v>
      </c>
      <c r="H9" s="47">
        <f t="shared" ref="H9:H10" si="0">F9-E9+D9</f>
        <v>-267.79499999999996</v>
      </c>
    </row>
    <row r="10" spans="1:26" x14ac:dyDescent="0.25">
      <c r="A10" s="157" t="s">
        <v>65</v>
      </c>
      <c r="B10" s="145"/>
      <c r="C10" s="42">
        <f>C8*10%</f>
        <v>1.6100000000000003</v>
      </c>
      <c r="D10" s="47">
        <f>D8*10%</f>
        <v>-23.138999999999999</v>
      </c>
      <c r="E10" s="47">
        <f>E8*10%</f>
        <v>72.447000000000003</v>
      </c>
      <c r="F10" s="47">
        <f>F8*10%</f>
        <v>65.831000000000003</v>
      </c>
      <c r="G10" s="47">
        <f>G8*10%</f>
        <v>65.831000000000003</v>
      </c>
      <c r="H10" s="47">
        <f t="shared" si="0"/>
        <v>-29.754999999999999</v>
      </c>
    </row>
    <row r="11" spans="1:26" ht="12.75" customHeight="1" x14ac:dyDescent="0.25">
      <c r="A11" s="158" t="s">
        <v>66</v>
      </c>
      <c r="B11" s="159"/>
      <c r="C11" s="159"/>
      <c r="D11" s="159"/>
      <c r="E11" s="159"/>
      <c r="F11" s="159"/>
      <c r="G11" s="159"/>
      <c r="H11" s="156"/>
    </row>
    <row r="12" spans="1:26" x14ac:dyDescent="0.25">
      <c r="A12" s="160" t="s">
        <v>47</v>
      </c>
      <c r="B12" s="161"/>
      <c r="C12" s="41">
        <v>5.75</v>
      </c>
      <c r="D12" s="61">
        <v>-86.13</v>
      </c>
      <c r="E12" s="61">
        <v>258.72000000000003</v>
      </c>
      <c r="F12" s="61">
        <v>235.33</v>
      </c>
      <c r="G12" s="61">
        <f>F12</f>
        <v>235.33</v>
      </c>
      <c r="H12" s="47">
        <f>F12-E12+D12</f>
        <v>-109.52000000000001</v>
      </c>
    </row>
    <row r="13" spans="1:26" x14ac:dyDescent="0.25">
      <c r="A13" s="37" t="s">
        <v>64</v>
      </c>
      <c r="B13" s="38"/>
      <c r="C13" s="42">
        <f>C12-C14</f>
        <v>5.1749999999999998</v>
      </c>
      <c r="D13" s="47">
        <f>D12-D14</f>
        <v>-77.516999999999996</v>
      </c>
      <c r="E13" s="47">
        <f>E12-E14</f>
        <v>232.84800000000001</v>
      </c>
      <c r="F13" s="47">
        <f>F12-F14</f>
        <v>211.79700000000003</v>
      </c>
      <c r="G13" s="47">
        <f>G12-G14</f>
        <v>211.79700000000003</v>
      </c>
      <c r="H13" s="47">
        <f t="shared" ref="H13:H23" si="1">F13-E13+D13</f>
        <v>-98.567999999999984</v>
      </c>
    </row>
    <row r="14" spans="1:26" x14ac:dyDescent="0.25">
      <c r="A14" s="157" t="s">
        <v>65</v>
      </c>
      <c r="B14" s="145"/>
      <c r="C14" s="42">
        <f>C12*10%</f>
        <v>0.57500000000000007</v>
      </c>
      <c r="D14" s="47">
        <f>D12*10%</f>
        <v>-8.6129999999999995</v>
      </c>
      <c r="E14" s="47">
        <f>E12*10%</f>
        <v>25.872000000000003</v>
      </c>
      <c r="F14" s="47">
        <f>F12*10%</f>
        <v>23.533000000000001</v>
      </c>
      <c r="G14" s="47">
        <f>G12*10%</f>
        <v>23.533000000000001</v>
      </c>
      <c r="H14" s="47">
        <f t="shared" si="1"/>
        <v>-10.952000000000002</v>
      </c>
    </row>
    <row r="15" spans="1:26" ht="23.25" customHeight="1" x14ac:dyDescent="0.25">
      <c r="A15" s="160" t="s">
        <v>39</v>
      </c>
      <c r="B15" s="161"/>
      <c r="C15" s="41">
        <v>3.51</v>
      </c>
      <c r="D15" s="61">
        <v>-51.97</v>
      </c>
      <c r="E15" s="61">
        <v>157.94</v>
      </c>
      <c r="F15" s="61">
        <v>145.21</v>
      </c>
      <c r="G15" s="61">
        <f>F15</f>
        <v>145.21</v>
      </c>
      <c r="H15" s="47">
        <f t="shared" si="1"/>
        <v>-64.699999999999989</v>
      </c>
    </row>
    <row r="16" spans="1:26" x14ac:dyDescent="0.25">
      <c r="A16" s="37" t="s">
        <v>64</v>
      </c>
      <c r="B16" s="38"/>
      <c r="C16" s="42">
        <f>C15-C17</f>
        <v>3.1589999999999998</v>
      </c>
      <c r="D16" s="47">
        <f>D15-D17</f>
        <v>-46.772999999999996</v>
      </c>
      <c r="E16" s="47">
        <f>E15-E17</f>
        <v>142.14599999999999</v>
      </c>
      <c r="F16" s="47">
        <f>F15-F17</f>
        <v>130.68900000000002</v>
      </c>
      <c r="G16" s="47">
        <f>G15-G17</f>
        <v>130.68900000000002</v>
      </c>
      <c r="H16" s="47">
        <f t="shared" si="1"/>
        <v>-58.229999999999961</v>
      </c>
    </row>
    <row r="17" spans="1:10" ht="15" customHeight="1" x14ac:dyDescent="0.25">
      <c r="A17" s="157" t="s">
        <v>65</v>
      </c>
      <c r="B17" s="145"/>
      <c r="C17" s="42">
        <f>C15*10%</f>
        <v>0.35099999999999998</v>
      </c>
      <c r="D17" s="47">
        <f>D15*10%</f>
        <v>-5.1970000000000001</v>
      </c>
      <c r="E17" s="47">
        <f>E15*10%</f>
        <v>15.794</v>
      </c>
      <c r="F17" s="47">
        <f>F15*10%</f>
        <v>14.521000000000001</v>
      </c>
      <c r="G17" s="47">
        <f>G15*10%</f>
        <v>14.521000000000001</v>
      </c>
      <c r="H17" s="47">
        <f t="shared" si="1"/>
        <v>-6.47</v>
      </c>
    </row>
    <row r="18" spans="1:10" ht="12" customHeight="1" x14ac:dyDescent="0.25">
      <c r="A18" s="160" t="s">
        <v>48</v>
      </c>
      <c r="B18" s="161"/>
      <c r="C18" s="40">
        <v>2.41</v>
      </c>
      <c r="D18" s="61">
        <v>-35.86</v>
      </c>
      <c r="E18" s="61">
        <v>108.45</v>
      </c>
      <c r="F18" s="61">
        <v>98.65</v>
      </c>
      <c r="G18" s="61">
        <f>F18</f>
        <v>98.65</v>
      </c>
      <c r="H18" s="47">
        <f t="shared" si="1"/>
        <v>-45.66</v>
      </c>
    </row>
    <row r="19" spans="1:10" ht="13.5" customHeight="1" x14ac:dyDescent="0.25">
      <c r="A19" s="37" t="s">
        <v>64</v>
      </c>
      <c r="B19" s="38"/>
      <c r="C19" s="42">
        <f>C18-C20</f>
        <v>2.169</v>
      </c>
      <c r="D19" s="47">
        <f>D18-D20</f>
        <v>-32.274000000000001</v>
      </c>
      <c r="E19" s="47">
        <f>E18-E20</f>
        <v>97.605000000000004</v>
      </c>
      <c r="F19" s="47">
        <f>F18-F20</f>
        <v>88.784999999999997</v>
      </c>
      <c r="G19" s="47">
        <f>G18-G20</f>
        <v>88.784999999999997</v>
      </c>
      <c r="H19" s="47">
        <f t="shared" si="1"/>
        <v>-41.094000000000008</v>
      </c>
    </row>
    <row r="20" spans="1:10" ht="12.75" customHeight="1" x14ac:dyDescent="0.25">
      <c r="A20" s="157" t="s">
        <v>65</v>
      </c>
      <c r="B20" s="145"/>
      <c r="C20" s="42">
        <f>C18*10%</f>
        <v>0.24100000000000002</v>
      </c>
      <c r="D20" s="47">
        <f>D18*10%</f>
        <v>-3.5860000000000003</v>
      </c>
      <c r="E20" s="47">
        <f>E18*10%</f>
        <v>10.845000000000001</v>
      </c>
      <c r="F20" s="47">
        <f>F18*10%</f>
        <v>9.865000000000002</v>
      </c>
      <c r="G20" s="47">
        <f>G18*10%</f>
        <v>9.865000000000002</v>
      </c>
      <c r="H20" s="47">
        <f t="shared" si="1"/>
        <v>-4.5659999999999989</v>
      </c>
    </row>
    <row r="21" spans="1:10" ht="14.25" customHeight="1" x14ac:dyDescent="0.25">
      <c r="A21" s="11" t="s">
        <v>40</v>
      </c>
      <c r="B21" s="39"/>
      <c r="C21" s="43">
        <v>4.43</v>
      </c>
      <c r="D21" s="47">
        <v>-57.44</v>
      </c>
      <c r="E21" s="47">
        <v>199.36</v>
      </c>
      <c r="F21" s="47">
        <v>179.12</v>
      </c>
      <c r="G21" s="47">
        <f>F21</f>
        <v>179.12</v>
      </c>
      <c r="H21" s="47">
        <f t="shared" si="1"/>
        <v>-77.680000000000007</v>
      </c>
    </row>
    <row r="22" spans="1:10" ht="14.25" customHeight="1" x14ac:dyDescent="0.25">
      <c r="A22" s="37" t="s">
        <v>64</v>
      </c>
      <c r="B22" s="38"/>
      <c r="C22" s="42">
        <f>C21-C23</f>
        <v>3.9869999999999997</v>
      </c>
      <c r="D22" s="47">
        <f>D21-D23</f>
        <v>-51.695999999999998</v>
      </c>
      <c r="E22" s="47">
        <f>E21-E23</f>
        <v>179.42400000000001</v>
      </c>
      <c r="F22" s="47">
        <f>F21-F23</f>
        <v>161.208</v>
      </c>
      <c r="G22" s="47">
        <f>G21-G23</f>
        <v>161.208</v>
      </c>
      <c r="H22" s="47">
        <f t="shared" si="1"/>
        <v>-69.912000000000006</v>
      </c>
    </row>
    <row r="23" spans="1:10" ht="15.75" customHeight="1" x14ac:dyDescent="0.25">
      <c r="A23" s="157" t="s">
        <v>65</v>
      </c>
      <c r="B23" s="145"/>
      <c r="C23" s="42">
        <f>C21*10%</f>
        <v>0.443</v>
      </c>
      <c r="D23" s="47">
        <f>D21*10%</f>
        <v>-5.7439999999999998</v>
      </c>
      <c r="E23" s="47">
        <f>E21*10%</f>
        <v>19.936000000000003</v>
      </c>
      <c r="F23" s="47">
        <f>F21*10%</f>
        <v>17.912000000000003</v>
      </c>
      <c r="G23" s="47">
        <f>G21*10%</f>
        <v>17.912000000000003</v>
      </c>
      <c r="H23" s="47">
        <f t="shared" si="1"/>
        <v>-7.7680000000000007</v>
      </c>
    </row>
    <row r="24" spans="1:10" s="96" customFormat="1" ht="10.5" customHeight="1" x14ac:dyDescent="0.25">
      <c r="A24" s="115"/>
      <c r="B24" s="116"/>
      <c r="C24" s="117"/>
      <c r="D24" s="115"/>
      <c r="E24" s="115"/>
      <c r="F24" s="115"/>
      <c r="G24" s="115"/>
      <c r="H24" s="118"/>
    </row>
    <row r="25" spans="1:10" ht="11.25" customHeight="1" x14ac:dyDescent="0.25">
      <c r="A25" s="155" t="s">
        <v>41</v>
      </c>
      <c r="B25" s="156"/>
      <c r="C25" s="43">
        <v>5.38</v>
      </c>
      <c r="D25" s="62">
        <v>-643.55999999999995</v>
      </c>
      <c r="E25" s="62">
        <v>242.09</v>
      </c>
      <c r="F25" s="62">
        <v>220.22</v>
      </c>
      <c r="G25" s="63">
        <f>G26+G27</f>
        <v>100.42200000000001</v>
      </c>
      <c r="H25" s="62">
        <f>F25-E25-G25+D25+F25</f>
        <v>-545.63199999999995</v>
      </c>
    </row>
    <row r="26" spans="1:10" ht="14.25" customHeight="1" x14ac:dyDescent="0.25">
      <c r="A26" s="37" t="s">
        <v>67</v>
      </c>
      <c r="B26" s="38"/>
      <c r="C26" s="42">
        <f>C25-C27</f>
        <v>4.8419999999999996</v>
      </c>
      <c r="D26" s="47">
        <v>-638.92999999999995</v>
      </c>
      <c r="E26" s="47">
        <f>E25-E27</f>
        <v>217.881</v>
      </c>
      <c r="F26" s="47">
        <f>F25-F27</f>
        <v>198.19800000000001</v>
      </c>
      <c r="G26" s="60">
        <f>G56</f>
        <v>78.400000000000006</v>
      </c>
      <c r="H26" s="62">
        <f t="shared" ref="H26:H27" si="2">F26-E26-G26+D26+F26</f>
        <v>-538.81499999999994</v>
      </c>
      <c r="J26" s="112"/>
    </row>
    <row r="27" spans="1:10" ht="12.75" customHeight="1" x14ac:dyDescent="0.25">
      <c r="A27" s="157" t="s">
        <v>65</v>
      </c>
      <c r="B27" s="145"/>
      <c r="C27" s="42">
        <f>C25*10%</f>
        <v>0.53800000000000003</v>
      </c>
      <c r="D27" s="47">
        <v>-4.63</v>
      </c>
      <c r="E27" s="47">
        <f>E25*10%</f>
        <v>24.209000000000003</v>
      </c>
      <c r="F27" s="47">
        <f>F25*10%</f>
        <v>22.022000000000002</v>
      </c>
      <c r="G27" s="47">
        <f>F27</f>
        <v>22.022000000000002</v>
      </c>
      <c r="H27" s="47">
        <f t="shared" si="2"/>
        <v>-6.8170000000000002</v>
      </c>
    </row>
    <row r="28" spans="1:10" ht="13.5" customHeight="1" x14ac:dyDescent="0.25">
      <c r="A28" s="110"/>
      <c r="B28" s="111"/>
      <c r="C28" s="42"/>
      <c r="D28" s="47"/>
      <c r="E28" s="47"/>
      <c r="F28" s="47"/>
      <c r="G28" s="47"/>
      <c r="H28" s="47"/>
    </row>
    <row r="29" spans="1:10" s="4" customFormat="1" ht="12.75" customHeight="1" x14ac:dyDescent="0.25">
      <c r="A29" s="162" t="s">
        <v>112</v>
      </c>
      <c r="B29" s="163"/>
      <c r="C29" s="92"/>
      <c r="D29" s="91">
        <v>-12.34</v>
      </c>
      <c r="E29" s="92">
        <f>E31+E32+E33+E34</f>
        <v>57.31</v>
      </c>
      <c r="F29" s="92">
        <f>F31+F32+F33+F34</f>
        <v>50.88</v>
      </c>
      <c r="G29" s="92">
        <f>G31+G32+G33+G34</f>
        <v>50.88</v>
      </c>
      <c r="H29" s="62">
        <f>F29-E29-G29+D29+F29</f>
        <v>-18.770000000000003</v>
      </c>
    </row>
    <row r="30" spans="1:10" ht="12.75" customHeight="1" x14ac:dyDescent="0.25">
      <c r="A30" s="108" t="s">
        <v>113</v>
      </c>
      <c r="B30" s="109"/>
      <c r="C30" s="105"/>
      <c r="D30" s="106"/>
      <c r="E30" s="105"/>
      <c r="F30" s="105"/>
      <c r="G30" s="107"/>
      <c r="H30" s="91"/>
    </row>
    <row r="31" spans="1:10" ht="12.75" customHeight="1" x14ac:dyDescent="0.25">
      <c r="A31" s="164" t="s">
        <v>114</v>
      </c>
      <c r="B31" s="165"/>
      <c r="C31" s="105"/>
      <c r="D31" s="106">
        <v>-0.89</v>
      </c>
      <c r="E31" s="105">
        <v>5.14</v>
      </c>
      <c r="F31" s="105">
        <v>4.57</v>
      </c>
      <c r="G31" s="107">
        <f>F31</f>
        <v>4.57</v>
      </c>
      <c r="H31" s="47">
        <f t="shared" ref="H31:H34" si="3">F31-E31-G31+D31+F31</f>
        <v>-1.4599999999999991</v>
      </c>
    </row>
    <row r="32" spans="1:10" ht="12.75" customHeight="1" x14ac:dyDescent="0.25">
      <c r="A32" s="164" t="s">
        <v>115</v>
      </c>
      <c r="B32" s="165"/>
      <c r="C32" s="105"/>
      <c r="D32" s="106">
        <v>-4.17</v>
      </c>
      <c r="E32" s="105">
        <v>23.95</v>
      </c>
      <c r="F32" s="105">
        <v>20.96</v>
      </c>
      <c r="G32" s="107">
        <f t="shared" ref="G32:G34" si="4">F32</f>
        <v>20.96</v>
      </c>
      <c r="H32" s="47">
        <f t="shared" si="3"/>
        <v>-7.1599999999999966</v>
      </c>
    </row>
    <row r="33" spans="1:26" ht="12.75" customHeight="1" x14ac:dyDescent="0.25">
      <c r="A33" s="164" t="s">
        <v>116</v>
      </c>
      <c r="B33" s="165"/>
      <c r="C33" s="105"/>
      <c r="D33" s="106">
        <v>-6.57</v>
      </c>
      <c r="E33" s="105">
        <v>23.01</v>
      </c>
      <c r="F33" s="105">
        <v>20.73</v>
      </c>
      <c r="G33" s="107">
        <f t="shared" si="4"/>
        <v>20.73</v>
      </c>
      <c r="H33" s="47">
        <f t="shared" si="3"/>
        <v>-8.8500000000000014</v>
      </c>
    </row>
    <row r="34" spans="1:26" ht="12.75" customHeight="1" x14ac:dyDescent="0.25">
      <c r="A34" s="164" t="s">
        <v>117</v>
      </c>
      <c r="B34" s="165"/>
      <c r="C34" s="105"/>
      <c r="D34" s="106">
        <v>-0.71</v>
      </c>
      <c r="E34" s="105">
        <v>5.21</v>
      </c>
      <c r="F34" s="105">
        <v>4.62</v>
      </c>
      <c r="G34" s="107">
        <f t="shared" si="4"/>
        <v>4.62</v>
      </c>
      <c r="H34" s="47">
        <f t="shared" si="3"/>
        <v>-1.2999999999999998</v>
      </c>
    </row>
    <row r="35" spans="1:26" s="96" customFormat="1" x14ac:dyDescent="0.25">
      <c r="A35" s="119" t="s">
        <v>101</v>
      </c>
      <c r="B35" s="103"/>
      <c r="C35" s="92"/>
      <c r="D35" s="91"/>
      <c r="E35" s="92">
        <f>E8+E25+E29</f>
        <v>1023.8700000000001</v>
      </c>
      <c r="F35" s="92">
        <f>F8+F25+F29</f>
        <v>929.41000000000008</v>
      </c>
      <c r="G35" s="92">
        <f>G8+G25+G29</f>
        <v>809.61200000000008</v>
      </c>
      <c r="H35" s="106"/>
      <c r="I35" s="104"/>
      <c r="J35" s="104"/>
    </row>
    <row r="36" spans="1:26" s="96" customFormat="1" ht="13.5" customHeight="1" x14ac:dyDescent="0.25">
      <c r="A36" s="102" t="s">
        <v>102</v>
      </c>
      <c r="B36" s="103"/>
      <c r="C36" s="92"/>
      <c r="D36" s="98"/>
      <c r="E36" s="92"/>
      <c r="F36" s="92"/>
      <c r="G36" s="99"/>
      <c r="H36" s="91"/>
      <c r="I36" s="104"/>
      <c r="J36" s="104"/>
    </row>
    <row r="37" spans="1:26" s="75" customFormat="1" ht="27" customHeight="1" x14ac:dyDescent="0.25">
      <c r="A37" s="138" t="s">
        <v>129</v>
      </c>
      <c r="B37" s="139"/>
      <c r="C37" s="78" t="s">
        <v>104</v>
      </c>
      <c r="D37" s="71">
        <v>16.43</v>
      </c>
      <c r="E37" s="65">
        <v>5.28</v>
      </c>
      <c r="F37" s="65">
        <v>5.28</v>
      </c>
      <c r="G37" s="68">
        <f>G38+G39</f>
        <v>0.89760000000000006</v>
      </c>
      <c r="H37" s="62">
        <f>F37-E37-G37+D37+F37</f>
        <v>20.8124</v>
      </c>
    </row>
    <row r="38" spans="1:26" s="75" customFormat="1" ht="15" customHeight="1" x14ac:dyDescent="0.25">
      <c r="A38" s="37" t="s">
        <v>67</v>
      </c>
      <c r="B38" s="38"/>
      <c r="C38" s="78"/>
      <c r="D38" s="71">
        <v>16.21</v>
      </c>
      <c r="E38" s="65">
        <f>E37-E39</f>
        <v>4.3824000000000005</v>
      </c>
      <c r="F38" s="65">
        <f>F37-F39</f>
        <v>4.3824000000000005</v>
      </c>
      <c r="G38" s="68">
        <v>0</v>
      </c>
      <c r="H38" s="62">
        <f t="shared" ref="H38:H39" si="5">F38-E38-G38+D38+F38</f>
        <v>20.592400000000001</v>
      </c>
      <c r="J38" s="113"/>
    </row>
    <row r="39" spans="1:26" s="75" customFormat="1" ht="15" customHeight="1" x14ac:dyDescent="0.25">
      <c r="A39" s="76" t="s">
        <v>49</v>
      </c>
      <c r="B39" s="77"/>
      <c r="C39" s="69"/>
      <c r="D39" s="70">
        <v>0.22</v>
      </c>
      <c r="E39" s="67">
        <f>E37*17%</f>
        <v>0.89760000000000006</v>
      </c>
      <c r="F39" s="67">
        <f>F37*17%</f>
        <v>0.89760000000000006</v>
      </c>
      <c r="G39" s="66">
        <f>F39</f>
        <v>0.89760000000000006</v>
      </c>
      <c r="H39" s="62">
        <f t="shared" si="5"/>
        <v>0.21999999999999997</v>
      </c>
    </row>
    <row r="40" spans="1:26" s="75" customFormat="1" ht="27" customHeight="1" x14ac:dyDescent="0.25">
      <c r="A40" s="138" t="s">
        <v>130</v>
      </c>
      <c r="B40" s="139"/>
      <c r="C40" s="43">
        <v>5.38</v>
      </c>
      <c r="D40" s="65">
        <v>7.2</v>
      </c>
      <c r="E40" s="65">
        <v>2.94</v>
      </c>
      <c r="F40" s="65">
        <v>2.94</v>
      </c>
      <c r="G40" s="68">
        <f>G41+G42</f>
        <v>0.49980000000000002</v>
      </c>
      <c r="H40" s="62">
        <f>F40-E40-G40+D40+F40</f>
        <v>9.6402000000000001</v>
      </c>
    </row>
    <row r="41" spans="1:26" s="75" customFormat="1" ht="15" customHeight="1" x14ac:dyDescent="0.25">
      <c r="A41" s="37" t="s">
        <v>67</v>
      </c>
      <c r="B41" s="38"/>
      <c r="C41" s="42">
        <f>C40-C42</f>
        <v>4.8419999999999996</v>
      </c>
      <c r="D41" s="65">
        <v>7.2</v>
      </c>
      <c r="E41" s="65">
        <f>E40-E42</f>
        <v>2.4401999999999999</v>
      </c>
      <c r="F41" s="65">
        <f>F40-F42</f>
        <v>2.4401999999999999</v>
      </c>
      <c r="G41" s="68">
        <v>0</v>
      </c>
      <c r="H41" s="62">
        <f t="shared" ref="H41:H42" si="6">F41-E41-G41+D41+F41</f>
        <v>9.6402000000000001</v>
      </c>
    </row>
    <row r="42" spans="1:26" s="75" customFormat="1" ht="15" customHeight="1" x14ac:dyDescent="0.25">
      <c r="A42" s="76" t="s">
        <v>49</v>
      </c>
      <c r="B42" s="77"/>
      <c r="C42" s="42">
        <f>C40*10%</f>
        <v>0.53800000000000003</v>
      </c>
      <c r="D42" s="67">
        <v>0</v>
      </c>
      <c r="E42" s="67">
        <f>E40*17%</f>
        <v>0.49980000000000002</v>
      </c>
      <c r="F42" s="67">
        <f>F40*17%</f>
        <v>0.49980000000000002</v>
      </c>
      <c r="G42" s="66">
        <f>F42</f>
        <v>0.49980000000000002</v>
      </c>
      <c r="H42" s="62">
        <f t="shared" si="6"/>
        <v>0</v>
      </c>
    </row>
    <row r="43" spans="1:26" s="96" customFormat="1" x14ac:dyDescent="0.25">
      <c r="A43" s="140" t="s">
        <v>103</v>
      </c>
      <c r="B43" s="141"/>
      <c r="C43" s="92"/>
      <c r="D43" s="98"/>
      <c r="E43" s="92">
        <f>E37+E40</f>
        <v>8.2200000000000006</v>
      </c>
      <c r="F43" s="92">
        <f>F37+F40</f>
        <v>8.2200000000000006</v>
      </c>
      <c r="G43" s="99">
        <f>G37+G40</f>
        <v>1.3974000000000002</v>
      </c>
      <c r="H43" s="91"/>
    </row>
    <row r="44" spans="1:26" s="96" customFormat="1" ht="15" customHeight="1" x14ac:dyDescent="0.25">
      <c r="A44" s="140" t="s">
        <v>108</v>
      </c>
      <c r="B44" s="141"/>
      <c r="C44" s="92"/>
      <c r="D44" s="98"/>
      <c r="E44" s="92">
        <f>E35+E43</f>
        <v>1032.0900000000001</v>
      </c>
      <c r="F44" s="92">
        <f>F35+F43</f>
        <v>937.63000000000011</v>
      </c>
      <c r="G44" s="92">
        <f>G35+G43</f>
        <v>811.00940000000003</v>
      </c>
      <c r="H44" s="91"/>
    </row>
    <row r="45" spans="1:26" s="96" customFormat="1" ht="18" customHeight="1" x14ac:dyDescent="0.25">
      <c r="A45" s="142" t="s">
        <v>109</v>
      </c>
      <c r="B45" s="142"/>
      <c r="C45" s="89"/>
      <c r="D45" s="90">
        <f>D3</f>
        <v>-863.66</v>
      </c>
      <c r="E45" s="91"/>
      <c r="F45" s="92"/>
      <c r="G45" s="92"/>
      <c r="H45" s="91">
        <f>F44-E44+D45+F44-G44</f>
        <v>-831.49939999999992</v>
      </c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</row>
    <row r="46" spans="1:26" s="96" customFormat="1" ht="25.5" customHeight="1" x14ac:dyDescent="0.25">
      <c r="A46" s="142" t="s">
        <v>131</v>
      </c>
      <c r="B46" s="142"/>
      <c r="C46" s="89"/>
      <c r="D46" s="90"/>
      <c r="E46" s="91"/>
      <c r="F46" s="92"/>
      <c r="G46" s="92"/>
      <c r="H46" s="91">
        <f>H47+H48</f>
        <v>-831.49939999999992</v>
      </c>
      <c r="I46" s="95"/>
      <c r="J46" s="95"/>
      <c r="K46" s="100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</row>
    <row r="47" spans="1:26" s="96" customFormat="1" ht="18" customHeight="1" x14ac:dyDescent="0.25">
      <c r="A47" s="142" t="s">
        <v>106</v>
      </c>
      <c r="B47" s="139"/>
      <c r="C47" s="89"/>
      <c r="D47" s="89"/>
      <c r="E47" s="91"/>
      <c r="F47" s="92"/>
      <c r="G47" s="92"/>
      <c r="H47" s="101">
        <f>H37+H40</f>
        <v>30.4526</v>
      </c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</row>
    <row r="48" spans="1:26" s="96" customFormat="1" ht="18.75" customHeight="1" x14ac:dyDescent="0.25">
      <c r="A48" s="142" t="s">
        <v>107</v>
      </c>
      <c r="B48" s="139"/>
      <c r="C48" s="89"/>
      <c r="D48" s="89"/>
      <c r="E48" s="91"/>
      <c r="F48" s="92"/>
      <c r="G48" s="92"/>
      <c r="H48" s="101">
        <f>H8+H25+H29</f>
        <v>-861.95199999999988</v>
      </c>
      <c r="I48" s="95"/>
      <c r="J48" s="100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</row>
    <row r="49" spans="1:8" ht="25.5" customHeight="1" x14ac:dyDescent="0.25">
      <c r="A49" s="136"/>
      <c r="B49" s="137"/>
      <c r="C49" s="137"/>
      <c r="D49" s="137"/>
      <c r="E49" s="137"/>
      <c r="F49" s="137"/>
      <c r="G49" s="137"/>
      <c r="H49" s="137"/>
    </row>
    <row r="50" spans="1:8" ht="20.25" customHeight="1" x14ac:dyDescent="0.25">
      <c r="A50" s="21" t="s">
        <v>132</v>
      </c>
      <c r="D50" s="22"/>
      <c r="E50" s="22"/>
      <c r="F50" s="22"/>
      <c r="G50" s="22"/>
    </row>
    <row r="51" spans="1:8" ht="12" customHeight="1" x14ac:dyDescent="0.25">
      <c r="A51" s="144" t="s">
        <v>51</v>
      </c>
      <c r="B51" s="145"/>
      <c r="C51" s="145"/>
      <c r="D51" s="125"/>
      <c r="E51" s="30" t="s">
        <v>52</v>
      </c>
      <c r="F51" s="30" t="s">
        <v>53</v>
      </c>
      <c r="G51" s="30" t="s">
        <v>54</v>
      </c>
      <c r="H51" s="6" t="s">
        <v>110</v>
      </c>
    </row>
    <row r="52" spans="1:8" ht="15.75" customHeight="1" x14ac:dyDescent="0.25">
      <c r="A52" s="146" t="s">
        <v>137</v>
      </c>
      <c r="B52" s="147"/>
      <c r="C52" s="147"/>
      <c r="D52" s="148"/>
      <c r="E52" s="31">
        <v>43556</v>
      </c>
      <c r="F52" s="30" t="s">
        <v>138</v>
      </c>
      <c r="G52" s="32">
        <v>5.5</v>
      </c>
      <c r="H52" s="6" t="s">
        <v>79</v>
      </c>
    </row>
    <row r="53" spans="1:8" ht="27.75" customHeight="1" x14ac:dyDescent="0.25">
      <c r="A53" s="146" t="s">
        <v>139</v>
      </c>
      <c r="B53" s="147"/>
      <c r="C53" s="147"/>
      <c r="D53" s="148"/>
      <c r="E53" s="31">
        <v>43739</v>
      </c>
      <c r="F53" s="30" t="s">
        <v>140</v>
      </c>
      <c r="G53" s="32">
        <v>60</v>
      </c>
      <c r="H53" s="114" t="s">
        <v>141</v>
      </c>
    </row>
    <row r="54" spans="1:8" ht="28.5" customHeight="1" x14ac:dyDescent="0.25">
      <c r="A54" s="146" t="s">
        <v>143</v>
      </c>
      <c r="B54" s="147"/>
      <c r="C54" s="147"/>
      <c r="D54" s="148"/>
      <c r="E54" s="31">
        <v>43770</v>
      </c>
      <c r="F54" s="30" t="s">
        <v>140</v>
      </c>
      <c r="G54" s="32">
        <v>10</v>
      </c>
      <c r="H54" s="114" t="s">
        <v>142</v>
      </c>
    </row>
    <row r="55" spans="1:8" ht="28.5" customHeight="1" x14ac:dyDescent="0.25">
      <c r="A55" s="146" t="s">
        <v>144</v>
      </c>
      <c r="B55" s="147"/>
      <c r="C55" s="147"/>
      <c r="D55" s="148"/>
      <c r="E55" s="31">
        <v>43800</v>
      </c>
      <c r="F55" s="30" t="s">
        <v>140</v>
      </c>
      <c r="G55" s="32">
        <v>2.9</v>
      </c>
      <c r="H55" s="114" t="s">
        <v>145</v>
      </c>
    </row>
    <row r="56" spans="1:8" s="4" customFormat="1" ht="15.75" customHeight="1" x14ac:dyDescent="0.25">
      <c r="A56" s="149" t="s">
        <v>7</v>
      </c>
      <c r="B56" s="150"/>
      <c r="C56" s="150"/>
      <c r="D56" s="151"/>
      <c r="E56" s="79"/>
      <c r="F56" s="80"/>
      <c r="G56" s="81">
        <f>SUM(G52:G55)</f>
        <v>78.400000000000006</v>
      </c>
      <c r="H56" s="88"/>
    </row>
    <row r="57" spans="1:8" s="4" customFormat="1" ht="13.5" customHeight="1" x14ac:dyDescent="0.25">
      <c r="A57" s="82"/>
      <c r="B57" s="83"/>
      <c r="C57" s="83"/>
      <c r="D57" s="83"/>
      <c r="E57" s="84"/>
      <c r="F57" s="85"/>
      <c r="G57" s="86"/>
    </row>
    <row r="58" spans="1:8" s="4" customFormat="1" ht="13.5" customHeight="1" x14ac:dyDescent="0.25">
      <c r="A58" s="82"/>
      <c r="B58" s="83"/>
      <c r="C58" s="83"/>
      <c r="D58" s="83"/>
      <c r="E58" s="84"/>
      <c r="F58" s="85"/>
      <c r="G58" s="86"/>
    </row>
    <row r="59" spans="1:8" s="4" customFormat="1" ht="13.5" customHeight="1" x14ac:dyDescent="0.25">
      <c r="A59" s="82"/>
      <c r="B59" s="83"/>
      <c r="C59" s="83"/>
      <c r="D59" s="83"/>
      <c r="E59" s="84"/>
      <c r="F59" s="85"/>
      <c r="G59" s="86"/>
    </row>
    <row r="60" spans="1:8" x14ac:dyDescent="0.25">
      <c r="A60" s="21" t="s">
        <v>42</v>
      </c>
      <c r="D60" s="22"/>
      <c r="E60" s="22"/>
      <c r="F60" s="22"/>
      <c r="G60" s="22"/>
    </row>
    <row r="61" spans="1:8" x14ac:dyDescent="0.25">
      <c r="A61" s="21" t="s">
        <v>43</v>
      </c>
      <c r="D61" s="22"/>
      <c r="E61" s="22"/>
      <c r="F61" s="22"/>
      <c r="G61" s="22"/>
    </row>
    <row r="62" spans="1:8" ht="23.25" customHeight="1" x14ac:dyDescent="0.25">
      <c r="A62" s="144" t="s">
        <v>56</v>
      </c>
      <c r="B62" s="145"/>
      <c r="C62" s="145"/>
      <c r="D62" s="145"/>
      <c r="E62" s="125"/>
      <c r="F62" s="34" t="s">
        <v>53</v>
      </c>
      <c r="G62" s="33" t="s">
        <v>55</v>
      </c>
    </row>
    <row r="63" spans="1:8" x14ac:dyDescent="0.25">
      <c r="A63" s="144" t="s">
        <v>70</v>
      </c>
      <c r="B63" s="145"/>
      <c r="C63" s="145"/>
      <c r="D63" s="145"/>
      <c r="E63" s="125"/>
      <c r="F63" s="30"/>
      <c r="G63" s="30">
        <v>0</v>
      </c>
    </row>
    <row r="64" spans="1:8" x14ac:dyDescent="0.25">
      <c r="A64" s="22"/>
      <c r="D64" s="22"/>
      <c r="E64" s="22"/>
      <c r="F64" s="22"/>
      <c r="G64" s="22"/>
    </row>
    <row r="65" spans="1:7" x14ac:dyDescent="0.25">
      <c r="A65" s="22"/>
      <c r="D65" s="22"/>
      <c r="E65" s="22"/>
      <c r="F65" s="22"/>
      <c r="G65" s="22"/>
    </row>
    <row r="67" spans="1:7" x14ac:dyDescent="0.25">
      <c r="A67" s="4" t="s">
        <v>98</v>
      </c>
      <c r="E67" s="35"/>
      <c r="F67" s="72"/>
      <c r="G67" s="35"/>
    </row>
    <row r="68" spans="1:7" x14ac:dyDescent="0.25">
      <c r="A68" s="21" t="s">
        <v>133</v>
      </c>
      <c r="B68" s="73"/>
      <c r="C68" s="74"/>
      <c r="D68" s="21"/>
      <c r="E68" s="35"/>
      <c r="F68" s="72"/>
      <c r="G68" s="35"/>
    </row>
    <row r="69" spans="1:7" ht="40.5" customHeight="1" x14ac:dyDescent="0.25">
      <c r="A69" s="143" t="s">
        <v>118</v>
      </c>
      <c r="B69" s="143"/>
      <c r="C69" s="143"/>
      <c r="D69" s="143"/>
      <c r="E69" s="143"/>
      <c r="F69" s="143"/>
      <c r="G69" s="143"/>
    </row>
    <row r="71" spans="1:7" ht="39.75" customHeight="1" x14ac:dyDescent="0.25"/>
    <row r="72" spans="1:7" x14ac:dyDescent="0.25">
      <c r="A72" s="4" t="s">
        <v>71</v>
      </c>
      <c r="B72" s="45"/>
      <c r="C72" s="46"/>
      <c r="D72" s="4"/>
      <c r="E72" s="4" t="s">
        <v>135</v>
      </c>
      <c r="F72" s="4"/>
    </row>
    <row r="73" spans="1:7" x14ac:dyDescent="0.25">
      <c r="A73" s="4" t="s">
        <v>72</v>
      </c>
      <c r="B73" s="45"/>
      <c r="C73" s="46"/>
      <c r="D73" s="4"/>
      <c r="E73" s="4"/>
      <c r="F73" s="4"/>
    </row>
    <row r="74" spans="1:7" x14ac:dyDescent="0.25">
      <c r="A74" s="4" t="s">
        <v>73</v>
      </c>
      <c r="B74" s="45"/>
      <c r="C74" s="46"/>
      <c r="D74" s="4"/>
      <c r="E74" s="4"/>
      <c r="F74" s="4"/>
    </row>
    <row r="75" spans="1:7" ht="41.25" customHeight="1" x14ac:dyDescent="0.25"/>
    <row r="76" spans="1:7" x14ac:dyDescent="0.25">
      <c r="A76" s="22" t="s">
        <v>134</v>
      </c>
      <c r="B76" s="59"/>
    </row>
    <row r="77" spans="1:7" x14ac:dyDescent="0.25">
      <c r="A77" s="22" t="s">
        <v>74</v>
      </c>
      <c r="B77" s="59"/>
      <c r="C77" s="44" t="s">
        <v>23</v>
      </c>
    </row>
    <row r="78" spans="1:7" x14ac:dyDescent="0.25">
      <c r="A78" s="22" t="s">
        <v>75</v>
      </c>
      <c r="B78" s="59"/>
      <c r="C78" s="44" t="s">
        <v>76</v>
      </c>
    </row>
    <row r="79" spans="1:7" x14ac:dyDescent="0.25">
      <c r="A79" s="22" t="s">
        <v>77</v>
      </c>
      <c r="B79" s="59"/>
      <c r="C79" s="44" t="s">
        <v>136</v>
      </c>
    </row>
  </sheetData>
  <mergeCells count="40">
    <mergeCell ref="A11:H11"/>
    <mergeCell ref="A12:B12"/>
    <mergeCell ref="A40:B40"/>
    <mergeCell ref="A27:B27"/>
    <mergeCell ref="A23:B23"/>
    <mergeCell ref="A14:B14"/>
    <mergeCell ref="A15:B15"/>
    <mergeCell ref="A29:B29"/>
    <mergeCell ref="A31:B31"/>
    <mergeCell ref="A25:B25"/>
    <mergeCell ref="A32:B32"/>
    <mergeCell ref="A33:B33"/>
    <mergeCell ref="A34:B34"/>
    <mergeCell ref="A17:B17"/>
    <mergeCell ref="A18:B18"/>
    <mergeCell ref="A20:B20"/>
    <mergeCell ref="A3:B3"/>
    <mergeCell ref="A6:H6"/>
    <mergeCell ref="A7:B7"/>
    <mergeCell ref="A8:B8"/>
    <mergeCell ref="A10:B10"/>
    <mergeCell ref="A4:B4"/>
    <mergeCell ref="A5:B5"/>
    <mergeCell ref="A69:G69"/>
    <mergeCell ref="A51:D51"/>
    <mergeCell ref="A55:D55"/>
    <mergeCell ref="A56:D56"/>
    <mergeCell ref="A62:E62"/>
    <mergeCell ref="A63:E63"/>
    <mergeCell ref="A52:D52"/>
    <mergeCell ref="A53:D53"/>
    <mergeCell ref="A54:D54"/>
    <mergeCell ref="A49:H49"/>
    <mergeCell ref="A37:B37"/>
    <mergeCell ref="A44:B44"/>
    <mergeCell ref="A46:B46"/>
    <mergeCell ref="A43:B43"/>
    <mergeCell ref="A45:B45"/>
    <mergeCell ref="A47:B47"/>
    <mergeCell ref="A48:B48"/>
  </mergeCells>
  <pageMargins left="0.7" right="0.7" top="0.75" bottom="0.75" header="0.3" footer="0.3"/>
  <pageSetup paperSize="9" scale="3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2020-03-05T04:20:08Z</cp:lastPrinted>
  <dcterms:created xsi:type="dcterms:W3CDTF">2013-02-18T04:38:06Z</dcterms:created>
  <dcterms:modified xsi:type="dcterms:W3CDTF">2020-03-19T05:40:15Z</dcterms:modified>
</cp:coreProperties>
</file>