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Фин.отчеты\2019 г. отчеты\УК-0\"/>
    </mc:Choice>
  </mc:AlternateContent>
  <bookViews>
    <workbookView xWindow="-105" yWindow="-105" windowWidth="23250" windowHeight="12570"/>
  </bookViews>
  <sheets>
    <sheet name="УК" sheetId="1" r:id="rId1"/>
    <sheet name="Лист2" sheetId="8" r:id="rId2"/>
  </sheets>
  <calcPr calcId="15251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9" i="8" l="1"/>
  <c r="E48" i="8"/>
  <c r="D50" i="8"/>
  <c r="F35" i="8"/>
  <c r="F41" i="8"/>
  <c r="F49" i="8"/>
  <c r="H50" i="8"/>
  <c r="H52" i="8"/>
  <c r="H35" i="8"/>
  <c r="H53" i="8"/>
  <c r="G32" i="8"/>
  <c r="G31" i="8"/>
  <c r="G33" i="8"/>
  <c r="G12" i="8"/>
  <c r="G15" i="8"/>
  <c r="G18" i="8"/>
  <c r="G21" i="8"/>
  <c r="G24" i="8"/>
  <c r="G27" i="8"/>
  <c r="G8" i="8"/>
  <c r="G10" i="8"/>
  <c r="G9" i="8"/>
  <c r="G37" i="8"/>
  <c r="E35" i="8"/>
  <c r="G38" i="8"/>
  <c r="G39" i="8"/>
  <c r="G40" i="8"/>
  <c r="G35" i="8"/>
  <c r="H46" i="8"/>
  <c r="C8" i="8"/>
  <c r="F8" i="8"/>
  <c r="F48" i="8"/>
  <c r="E8" i="8"/>
  <c r="E41" i="8"/>
  <c r="G60" i="8"/>
  <c r="F33" i="8"/>
  <c r="G41" i="8"/>
  <c r="F44" i="8"/>
  <c r="G44" i="8"/>
  <c r="G43" i="8"/>
  <c r="F47" i="8"/>
  <c r="G47" i="8"/>
  <c r="G45" i="8"/>
  <c r="G48" i="8"/>
  <c r="G49" i="8"/>
  <c r="C33" i="8"/>
  <c r="E33" i="8"/>
  <c r="E32" i="8"/>
  <c r="C10" i="8"/>
  <c r="C9" i="8"/>
  <c r="H40" i="8"/>
  <c r="H39" i="8"/>
  <c r="H38" i="8"/>
  <c r="H37" i="8"/>
  <c r="F26" i="8"/>
  <c r="H45" i="8"/>
  <c r="E47" i="8"/>
  <c r="E44" i="8"/>
  <c r="D26" i="8"/>
  <c r="D25" i="8"/>
  <c r="C32" i="8"/>
  <c r="C26" i="8"/>
  <c r="C25" i="8"/>
  <c r="C23" i="8"/>
  <c r="C22" i="8"/>
  <c r="C20" i="8"/>
  <c r="C19" i="8"/>
  <c r="C17" i="8"/>
  <c r="C16" i="8"/>
  <c r="D29" i="8"/>
  <c r="D28" i="8"/>
  <c r="F29" i="8"/>
  <c r="G29" i="8"/>
  <c r="E29" i="8"/>
  <c r="H27" i="8"/>
  <c r="D23" i="8"/>
  <c r="D22" i="8"/>
  <c r="F23" i="8"/>
  <c r="F22" i="8"/>
  <c r="G22" i="8"/>
  <c r="E23" i="8"/>
  <c r="E22" i="8"/>
  <c r="H21" i="8"/>
  <c r="D20" i="8"/>
  <c r="D19" i="8"/>
  <c r="F20" i="8"/>
  <c r="G20" i="8"/>
  <c r="E20" i="8"/>
  <c r="E19" i="8"/>
  <c r="H18" i="8"/>
  <c r="D17" i="8"/>
  <c r="D16" i="8"/>
  <c r="F17" i="8"/>
  <c r="E17" i="8"/>
  <c r="E16" i="8"/>
  <c r="F16" i="8"/>
  <c r="H15" i="8"/>
  <c r="D14" i="8"/>
  <c r="D13" i="8"/>
  <c r="F14" i="8"/>
  <c r="F13" i="8"/>
  <c r="E14" i="8"/>
  <c r="E13" i="8"/>
  <c r="H12" i="8"/>
  <c r="D10" i="8"/>
  <c r="D9" i="8"/>
  <c r="C29" i="8"/>
  <c r="C28" i="8"/>
  <c r="C14" i="8"/>
  <c r="C13" i="8"/>
  <c r="F28" i="8"/>
  <c r="G28" i="8"/>
  <c r="G23" i="8"/>
  <c r="H13" i="8"/>
  <c r="H14" i="8"/>
  <c r="G14" i="8"/>
  <c r="F19" i="8"/>
  <c r="G19" i="8"/>
  <c r="H29" i="8"/>
  <c r="G26" i="8"/>
  <c r="F25" i="8"/>
  <c r="G25" i="8"/>
  <c r="E26" i="8"/>
  <c r="E25" i="8"/>
  <c r="H24" i="8"/>
  <c r="H23" i="8"/>
  <c r="G13" i="8"/>
  <c r="H26" i="8"/>
  <c r="H22" i="8"/>
  <c r="H16" i="8"/>
  <c r="H17" i="8"/>
  <c r="H33" i="8"/>
  <c r="H44" i="8"/>
  <c r="E28" i="8"/>
  <c r="H31" i="8"/>
  <c r="F32" i="8"/>
  <c r="H32" i="8"/>
  <c r="G17" i="8"/>
  <c r="H20" i="8"/>
  <c r="H47" i="8"/>
  <c r="G16" i="8"/>
  <c r="H43" i="8"/>
  <c r="H25" i="8"/>
  <c r="H28" i="8"/>
  <c r="H19" i="8"/>
  <c r="H8" i="8"/>
  <c r="F10" i="8"/>
  <c r="E10" i="8"/>
  <c r="E9" i="8"/>
  <c r="H51" i="8"/>
  <c r="F9" i="8"/>
  <c r="H9" i="8"/>
  <c r="H10" i="8"/>
</calcChain>
</file>

<file path=xl/sharedStrings.xml><?xml version="1.0" encoding="utf-8"?>
<sst xmlns="http://schemas.openxmlformats.org/spreadsheetml/2006/main" count="184" uniqueCount="160">
  <si>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</si>
  <si>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</si>
  <si>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</si>
  <si>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</si>
  <si>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</si>
  <si>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</si>
  <si>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</si>
  <si>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</si>
  <si>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</si>
  <si>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</si>
  <si>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>ФИО руководителя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</si>
  <si>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</si>
  <si>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</si>
  <si>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</si>
  <si>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</si>
  <si>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</si>
  <si>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</si>
  <si>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</si>
  <si>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</si>
  <si>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</si>
  <si>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</si>
  <si>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</si>
  <si>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</si>
  <si>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</si>
  <si>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</si>
  <si>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</si>
  <si>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</si>
  <si>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</si>
  <si>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</si>
  <si>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</si>
  <si>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</si>
  <si>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</si>
  <si>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</si>
  <si>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</si>
  <si>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</si>
  <si>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</si>
  <si>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</si>
  <si>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</si>
  <si>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</si>
  <si>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</si>
  <si>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</si>
  <si>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</si>
  <si>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</si>
  <si>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</si>
  <si>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</si>
  <si>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</si>
  <si>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</si>
  <si>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</si>
  <si>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</si>
  <si>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</si>
  <si>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</si>
  <si>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</si>
  <si>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</si>
  <si>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1.4 Сан содерж. м/провода</t>
  </si>
  <si>
    <t xml:space="preserve">     uk-lr.ru</t>
  </si>
  <si>
    <t>Наименование работ</t>
  </si>
  <si>
    <t>период</t>
  </si>
  <si>
    <t>количество</t>
  </si>
  <si>
    <t>сумма, тыс.руб.</t>
  </si>
  <si>
    <t>Вид услуги</t>
  </si>
  <si>
    <t xml:space="preserve">                                     ПЕРЕЧЕНЬ УСЛУГ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</si>
  <si>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</si>
  <si>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</si>
  <si>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</si>
  <si>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</si>
  <si>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</si>
  <si>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</si>
  <si>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</si>
  <si>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</si>
  <si>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</si>
  <si>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</si>
  <si>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в т.ч. Услуги по управлению, налоги</t>
  </si>
  <si>
    <t>Договор управления</t>
  </si>
  <si>
    <t>от 27 .04. 2005г. Серия 25 № 01277949</t>
  </si>
  <si>
    <t xml:space="preserve">Генеральный директор </t>
  </si>
  <si>
    <t xml:space="preserve">ООО "Управляющая компания </t>
  </si>
  <si>
    <t>Ленинского района":</t>
  </si>
  <si>
    <t>Санитарный отдел-</t>
  </si>
  <si>
    <t>Производственный отдел-</t>
  </si>
  <si>
    <t>2-220-388</t>
  </si>
  <si>
    <t>Плановый отдел-</t>
  </si>
  <si>
    <t>uklr2006@mail.ru</t>
  </si>
  <si>
    <t>техническое обслуживание лифтов</t>
  </si>
  <si>
    <t xml:space="preserve"> 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</si>
  <si>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</si>
  <si>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</si>
  <si>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</si>
  <si>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</si>
  <si>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</si>
  <si>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</si>
  <si>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</si>
  <si>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</si>
  <si>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</si>
  <si>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</si>
  <si>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</si>
  <si>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</si>
  <si>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</si>
  <si>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</si>
  <si>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№  191</t>
  </si>
  <si>
    <t xml:space="preserve">                                              ул. Светланская</t>
  </si>
  <si>
    <t>ООО " Чистый двор"</t>
  </si>
  <si>
    <t>ООО "Эра"</t>
  </si>
  <si>
    <t>ул. Тунгусская,8</t>
  </si>
  <si>
    <t>2-265-897</t>
  </si>
  <si>
    <t>1973 год</t>
  </si>
  <si>
    <t>9 этажей</t>
  </si>
  <si>
    <t>1 подъезд</t>
  </si>
  <si>
    <t>1 лифт</t>
  </si>
  <si>
    <t>1 м/провод</t>
  </si>
  <si>
    <t>01.05.2008г.</t>
  </si>
  <si>
    <t>Количество проживающих</t>
  </si>
  <si>
    <t>ИТОГО ПО ДОМУ:</t>
  </si>
  <si>
    <t>ПРОЧИЕ УСЛУГИ:</t>
  </si>
  <si>
    <t>ИТОГО ПО ПРОЧИМ УСЛУГАМ:</t>
  </si>
  <si>
    <t>1 шт.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</si>
  <si>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</si>
  <si>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</si>
  <si>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</si>
  <si>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ПО ДОМУ:</t>
  </si>
  <si>
    <t>ВСЕГО С УЧЕТОМ ОСТАТКОВ:</t>
  </si>
  <si>
    <t>исполн-ль</t>
  </si>
  <si>
    <t>ООО " Восток Мегаполис"</t>
  </si>
  <si>
    <t>3.Коммунальные услуги всего:</t>
  </si>
  <si>
    <t xml:space="preserve">в том числе: </t>
  </si>
  <si>
    <t>ХВС на содержание ОИ МКД</t>
  </si>
  <si>
    <t>ГВС на содержание ОИ МКД</t>
  </si>
  <si>
    <t>Эл.энергия на содержание ОИ МКД</t>
  </si>
  <si>
    <t>Отвед. сточ. вод на содержание ОИ МКД</t>
  </si>
  <si>
    <t>247,60 м2</t>
  </si>
  <si>
    <t>0,0 м2</t>
  </si>
  <si>
    <t>Обязательное страхование лифтов</t>
  </si>
  <si>
    <t>кол-тво</t>
  </si>
  <si>
    <t>Часть 4</t>
  </si>
  <si>
    <t xml:space="preserve">тариф </t>
  </si>
  <si>
    <t xml:space="preserve">                       Отчет ООО "Управляющей компании Ленинского района"  за 2019 г.</t>
  </si>
  <si>
    <t xml:space="preserve">               ООО "Управляющая компания Ленинского района"</t>
  </si>
  <si>
    <t>Тяптин Андрей Александрович</t>
  </si>
  <si>
    <t>2 288,90 м2</t>
  </si>
  <si>
    <t>97 чел</t>
  </si>
  <si>
    <t>1.Отчет об исполнении договора управления за 2019 г.(тыс.р.)</t>
  </si>
  <si>
    <t>переходящие остатки д/ср-в на начало 01.01. 2019г.</t>
  </si>
  <si>
    <t xml:space="preserve"> начисления и фактическое поступление средств по статьям затрат за 2019 г.(тыс.р.)</t>
  </si>
  <si>
    <t>550 р в мес</t>
  </si>
  <si>
    <t>150 р в мес</t>
  </si>
  <si>
    <t>переходящие остатки д/ср-в на конец 2019г.</t>
  </si>
  <si>
    <t>3. Перечень работ, выполненных по статье " текущий ремонт"  в 2019 году.</t>
  </si>
  <si>
    <t xml:space="preserve"> Ресо-Гарантия</t>
  </si>
  <si>
    <t>Составление проектной документации благоустройство</t>
  </si>
  <si>
    <t>Востокэнергострой проект</t>
  </si>
  <si>
    <t>Экспертиза сметной документации</t>
  </si>
  <si>
    <t>ДВ Экспертиза Проект</t>
  </si>
  <si>
    <t>сумма  снижения в рублях</t>
  </si>
  <si>
    <t>План по статье "текущий ремонт" на 2020 год</t>
  </si>
  <si>
    <t>А.А.Тяптин</t>
  </si>
  <si>
    <t>2-205-087</t>
  </si>
  <si>
    <t>Исп:</t>
  </si>
  <si>
    <t>2.Коммуникации на общедомовом имуществе, исполн. ОАО Ростелеком</t>
  </si>
  <si>
    <t>1. Реклама в лифтах,                                                    ООО "Правильный формат - испол-ль</t>
  </si>
  <si>
    <t xml:space="preserve">Управляющая компания предлагает: Ремонт кровли. Собственникам необходимо предоставить  в Управляющую компанию, протокол общего собрания о проведении предложенных, или иных необходимых работ. </t>
  </si>
  <si>
    <t xml:space="preserve">ИСХ.   № 661/03  от  17.03.2020  год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</si>
</sst>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96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7" xfId="1" applyFont="1" applyFill="1" applyBorder="1" applyAlignment="1">
      <alignment horizontal="left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7" xfId="1" applyFont="1" applyFill="1" applyBorder="1" applyAlignment="1">
      <alignment horizontal="left"/>
    </xf>
    <xf numFmtId="0" fontId="10" fillId="0" borderId="7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6" fillId="0" borderId="0" xfId="0" applyFont="1"/>
    <xf numFmtId="0" fontId="8" fillId="0" borderId="0" xfId="0" applyFont="1"/>
    <xf numFmtId="49" fontId="10" fillId="0" borderId="7" xfId="1" applyNumberFormat="1" applyFont="1" applyFill="1" applyBorder="1" applyAlignment="1">
      <alignment horizontal="center"/>
    </xf>
    <xf numFmtId="0" fontId="10" fillId="0" borderId="7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6" xfId="0" applyFont="1" applyBorder="1"/>
    <xf numFmtId="164" fontId="9" fillId="0" borderId="1" xfId="0" applyNumberFormat="1" applyFont="1" applyFill="1" applyBorder="1" applyAlignment="1">
      <alignment horizontal="center" wrapText="1"/>
    </xf>
    <xf numFmtId="164" fontId="9" fillId="0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2" fontId="0" fillId="0" borderId="0" xfId="0" applyNumberFormat="1"/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0" fillId="2" borderId="0" xfId="0" applyFill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6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3" fillId="0" borderId="1" xfId="0" applyFont="1" applyFill="1" applyBorder="1"/>
    <xf numFmtId="0" fontId="14" fillId="0" borderId="1" xfId="0" applyFont="1" applyBorder="1" applyAlignment="1"/>
    <xf numFmtId="0" fontId="14" fillId="0" borderId="1" xfId="0" applyFont="1" applyBorder="1"/>
    <xf numFmtId="0" fontId="14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0" fillId="0" borderId="0" xfId="0" applyBorder="1"/>
    <xf numFmtId="0" fontId="6" fillId="0" borderId="0" xfId="0" applyFont="1" applyBorder="1" applyAlignment="1"/>
    <xf numFmtId="0" fontId="0" fillId="0" borderId="0" xfId="0" applyFill="1" applyBorder="1" applyAlignment="1"/>
    <xf numFmtId="0" fontId="9" fillId="0" borderId="1" xfId="0" applyFont="1" applyFill="1" applyBorder="1" applyAlignment="1">
      <alignment horizontal="center"/>
    </xf>
    <xf numFmtId="164" fontId="12" fillId="0" borderId="0" xfId="0" applyNumberFormat="1" applyFont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0" fontId="3" fillId="0" borderId="4" xfId="0" applyFont="1" applyBorder="1" applyAlignment="1"/>
    <xf numFmtId="0" fontId="3" fillId="0" borderId="8" xfId="0" applyFont="1" applyBorder="1" applyAlignment="1"/>
    <xf numFmtId="0" fontId="0" fillId="0" borderId="0" xfId="0" applyAlignment="1"/>
    <xf numFmtId="17" fontId="12" fillId="0" borderId="1" xfId="0" applyNumberFormat="1" applyFont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2" fontId="3" fillId="0" borderId="4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3" fillId="2" borderId="3" xfId="0" applyNumberFormat="1" applyFont="1" applyFill="1" applyBorder="1" applyAlignment="1">
      <alignment horizontal="center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/>
    <xf numFmtId="0" fontId="3" fillId="2" borderId="0" xfId="0" applyFont="1" applyFill="1" applyBorder="1" applyAlignment="1">
      <alignment horizontal="center" wrapText="1"/>
    </xf>
    <xf numFmtId="0" fontId="0" fillId="2" borderId="0" xfId="0" applyFill="1" applyBorder="1"/>
    <xf numFmtId="0" fontId="0" fillId="2" borderId="0" xfId="0" applyFill="1"/>
    <xf numFmtId="164" fontId="9" fillId="2" borderId="1" xfId="0" applyNumberFormat="1" applyFont="1" applyFill="1" applyBorder="1"/>
    <xf numFmtId="0" fontId="3" fillId="2" borderId="2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164" fontId="9" fillId="2" borderId="2" xfId="0" applyNumberFormat="1" applyFont="1" applyFill="1" applyBorder="1" applyAlignment="1">
      <alignment horizontal="center"/>
    </xf>
    <xf numFmtId="0" fontId="4" fillId="2" borderId="0" xfId="0" applyFont="1" applyFill="1"/>
    <xf numFmtId="2" fontId="0" fillId="2" borderId="0" xfId="0" applyNumberFormat="1" applyFill="1" applyBorder="1"/>
    <xf numFmtId="2" fontId="3" fillId="2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left"/>
    </xf>
    <xf numFmtId="0" fontId="0" fillId="0" borderId="5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12" fillId="0" borderId="0" xfId="0" applyFont="1" applyBorder="1" applyAlignment="1"/>
    <xf numFmtId="0" fontId="4" fillId="0" borderId="0" xfId="0" applyFont="1" applyBorder="1" applyAlignment="1"/>
    <xf numFmtId="17" fontId="12" fillId="0" borderId="0" xfId="0" applyNumberFormat="1" applyFont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4" fontId="6" fillId="0" borderId="0" xfId="0" applyNumberFormat="1" applyFont="1" applyBorder="1" applyAlignment="1">
      <alignment horizontal="center"/>
    </xf>
    <xf numFmtId="164" fontId="9" fillId="0" borderId="3" xfId="0" applyNumberFormat="1" applyFont="1" applyBorder="1" applyAlignment="1">
      <alignment horizontal="center" wrapText="1"/>
    </xf>
    <xf numFmtId="2" fontId="3" fillId="0" borderId="3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2" fontId="3" fillId="0" borderId="4" xfId="0" applyNumberFormat="1" applyFont="1" applyBorder="1" applyAlignment="1">
      <alignment horizontal="center"/>
    </xf>
    <xf numFmtId="2" fontId="3" fillId="2" borderId="3" xfId="0" applyNumberFormat="1" applyFont="1" applyFill="1" applyBorder="1" applyAlignment="1">
      <alignment horizontal="center" wrapText="1"/>
    </xf>
    <xf numFmtId="164" fontId="7" fillId="0" borderId="1" xfId="0" applyNumberFormat="1" applyFont="1" applyFill="1" applyBorder="1" applyAlignment="1">
      <alignment horizont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0" fillId="0" borderId="8" xfId="0" applyBorder="1" applyAlignment="1">
      <alignment wrapText="1"/>
    </xf>
    <xf numFmtId="2" fontId="9" fillId="0" borderId="3" xfId="0" applyNumberFormat="1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9" fillId="2" borderId="2" xfId="0" applyFont="1" applyFill="1" applyBorder="1" applyAlignment="1">
      <alignment horizontal="left"/>
    </xf>
    <xf numFmtId="0" fontId="6" fillId="2" borderId="0" xfId="0" applyFont="1" applyFill="1" applyBorder="1" applyAlignment="1">
      <alignment wrapText="1"/>
    </xf>
    <xf numFmtId="0" fontId="6" fillId="2" borderId="0" xfId="0" applyFont="1" applyFill="1" applyBorder="1" applyAlignment="1"/>
    <xf numFmtId="164" fontId="3" fillId="0" borderId="0" xfId="0" applyNumberFormat="1" applyFont="1" applyBorder="1" applyAlignment="1">
      <alignment horizontal="center"/>
    </xf>
    <xf numFmtId="0" fontId="0" fillId="2" borderId="0" xfId="0" applyFill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6" xfId="2" applyNumberFormat="1" applyFill="1" applyBorder="1" applyAlignment="1" applyProtection="1">
      <alignment horizontal="center"/>
    </xf>
    <xf numFmtId="49" fontId="13" fillId="0" borderId="2" xfId="2" applyNumberFormat="1" applyFont="1" applyFill="1" applyBorder="1" applyAlignment="1" applyProtection="1">
      <alignment horizontal="center"/>
    </xf>
    <xf numFmtId="49" fontId="13" fillId="0" borderId="6" xfId="2" applyNumberFormat="1" applyFont="1" applyFill="1" applyBorder="1" applyAlignment="1" applyProtection="1">
      <alignment horizontal="center"/>
    </xf>
    <xf numFmtId="49" fontId="10" fillId="0" borderId="6" xfId="1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2" borderId="2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wrapText="1"/>
    </xf>
    <xf numFmtId="0" fontId="9" fillId="0" borderId="2" xfId="0" applyFont="1" applyFill="1" applyBorder="1" applyAlignment="1"/>
    <xf numFmtId="0" fontId="4" fillId="0" borderId="6" xfId="0" applyFont="1" applyBorder="1" applyAlignment="1"/>
    <xf numFmtId="0" fontId="9" fillId="2" borderId="5" xfId="0" applyFont="1" applyFill="1" applyBorder="1" applyAlignment="1">
      <alignment wrapText="1"/>
    </xf>
    <xf numFmtId="0" fontId="7" fillId="2" borderId="5" xfId="0" applyFont="1" applyFill="1" applyBorder="1" applyAlignment="1">
      <alignment horizontal="center" wrapText="1"/>
    </xf>
    <xf numFmtId="0" fontId="15" fillId="2" borderId="5" xfId="0" applyFont="1" applyFill="1" applyBorder="1" applyAlignment="1">
      <alignment horizontal="center" wrapText="1"/>
    </xf>
    <xf numFmtId="0" fontId="15" fillId="2" borderId="6" xfId="0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9" fillId="2" borderId="6" xfId="0" applyFont="1" applyFill="1" applyBorder="1" applyAlignment="1">
      <alignment wrapText="1"/>
    </xf>
    <xf numFmtId="0" fontId="6" fillId="2" borderId="0" xfId="0" applyFont="1" applyFill="1" applyAlignment="1">
      <alignment wrapText="1"/>
    </xf>
    <xf numFmtId="0" fontId="6" fillId="2" borderId="0" xfId="0" applyFont="1" applyFill="1" applyAlignment="1"/>
    <xf numFmtId="0" fontId="12" fillId="0" borderId="2" xfId="0" applyFont="1" applyBorder="1" applyAlignment="1"/>
    <xf numFmtId="0" fontId="4" fillId="0" borderId="5" xfId="0" applyFont="1" applyBorder="1" applyAlignment="1"/>
    <xf numFmtId="0" fontId="7" fillId="2" borderId="7" xfId="0" applyFont="1" applyFill="1" applyBorder="1" applyAlignment="1">
      <alignment wrapText="1"/>
    </xf>
    <xf numFmtId="0" fontId="7" fillId="0" borderId="7" xfId="0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6" fillId="0" borderId="2" xfId="0" applyFont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9" fillId="0" borderId="2" xfId="0" applyFont="1" applyBorder="1" applyAlignment="1">
      <alignment wrapText="1"/>
    </xf>
    <xf numFmtId="0" fontId="9" fillId="2" borderId="2" xfId="0" applyFont="1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9" fillId="2" borderId="2" xfId="0" applyFont="1" applyFill="1" applyBorder="1" applyAlignment="1">
      <alignment horizontal="left" wrapText="1"/>
    </xf>
    <xf numFmtId="0" fontId="9" fillId="2" borderId="6" xfId="0" applyFont="1" applyFill="1" applyBorder="1" applyAlignment="1">
      <alignment horizontal="left" wrapText="1"/>
    </xf>
    <xf numFmtId="0" fontId="0" fillId="2" borderId="6" xfId="0" applyFill="1" applyBorder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9" fillId="2" borderId="7" xfId="0" applyFont="1" applyFill="1" applyBorder="1" applyAlignment="1">
      <alignment wrapText="1"/>
    </xf>
    <xf numFmtId="0" fontId="9" fillId="2" borderId="8" xfId="0" applyFont="1" applyFill="1" applyBorder="1" applyAlignment="1">
      <alignment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tabSelected="1" zoomScale="130" zoomScaleNormal="130" workbookViewId="0">
      <selection activeCell="H13" sqref="H13"/>
    </sheetView>
  </sheetViews>
  <sheetFormatPr defaultRowHeight="15" x14ac:dyDescent="0.25"/>
  <cols>
    <col min="1" max="1" width="3" customWidth="1"/>
    <col min="2" max="2" width="36" bestFit="1" customWidth="1"/>
    <col min="3" max="3" width="22.42578125" customWidth="1"/>
    <col min="4" max="4" width="26.85546875" customWidth="1"/>
  </cols>
  <sheetData>
    <row r="1" spans="1:4" x14ac:dyDescent="0.25">
      <c r="A1" s="2" t="s">
        <v>134</v>
      </c>
      <c r="C1" s="1"/>
    </row>
    <row r="2" spans="1:4" ht="15" customHeight="1" x14ac:dyDescent="0.25">
      <c r="A2" s="2" t="s">
        <v>49</v>
      </c>
      <c r="C2" s="4"/>
    </row>
    <row r="3" spans="1:4" ht="15.75" x14ac:dyDescent="0.25">
      <c r="B3" s="4" t="s">
        <v>99</v>
      </c>
      <c r="C3" s="21" t="s">
        <v>98</v>
      </c>
    </row>
    <row r="4" spans="1:4" s="20" customFormat="1" ht="14.25" customHeight="1" x14ac:dyDescent="0.2">
      <c r="A4" s="19" t="s">
        <v>159</v>
      </c>
      <c r="C4" s="19"/>
    </row>
    <row r="5" spans="1:4" ht="15" customHeight="1" x14ac:dyDescent="0.25">
      <c r="A5" s="4" t="s">
        <v>8</v>
      </c>
      <c r="C5" s="4"/>
    </row>
    <row r="6" spans="1:4" s="20" customFormat="1" ht="12.75" customHeight="1" x14ac:dyDescent="0.25">
      <c r="A6" s="4" t="s">
        <v>50</v>
      </c>
      <c r="C6" s="19"/>
    </row>
    <row r="7" spans="1:4" s="20" customFormat="1" ht="8.25" customHeight="1" x14ac:dyDescent="0.25">
      <c r="A7" s="5"/>
      <c r="B7"/>
      <c r="C7"/>
      <c r="D7"/>
    </row>
    <row r="8" spans="1:4" s="3" customFormat="1" ht="15" customHeight="1" x14ac:dyDescent="0.25">
      <c r="A8" s="11" t="s">
        <v>0</v>
      </c>
      <c r="B8" s="12" t="s">
        <v>9</v>
      </c>
      <c r="C8" s="24" t="s">
        <v>135</v>
      </c>
      <c r="D8" s="53"/>
    </row>
    <row r="9" spans="1:4" s="3" customFormat="1" ht="12" customHeight="1" x14ac:dyDescent="0.25">
      <c r="A9" s="11" t="s">
        <v>1</v>
      </c>
      <c r="B9" s="12" t="s">
        <v>10</v>
      </c>
      <c r="C9" s="146" t="s">
        <v>136</v>
      </c>
      <c r="D9" s="147"/>
    </row>
    <row r="10" spans="1:4" s="3" customFormat="1" ht="24" customHeight="1" x14ac:dyDescent="0.25">
      <c r="A10" s="11" t="s">
        <v>2</v>
      </c>
      <c r="B10" s="13" t="s">
        <v>11</v>
      </c>
      <c r="C10" s="148" t="s">
        <v>73</v>
      </c>
      <c r="D10" s="142"/>
    </row>
    <row r="11" spans="1:4" s="3" customFormat="1" ht="15" customHeight="1" x14ac:dyDescent="0.25">
      <c r="A11" s="11" t="s">
        <v>3</v>
      </c>
      <c r="B11" s="12" t="s">
        <v>12</v>
      </c>
      <c r="C11" s="146" t="s">
        <v>13</v>
      </c>
      <c r="D11" s="147"/>
    </row>
    <row r="12" spans="1:4" s="3" customFormat="1" ht="16.5" customHeight="1" x14ac:dyDescent="0.25">
      <c r="A12" s="149">
        <v>5</v>
      </c>
      <c r="B12" s="149" t="s">
        <v>84</v>
      </c>
      <c r="C12" s="54" t="s">
        <v>85</v>
      </c>
      <c r="D12" s="55" t="s">
        <v>86</v>
      </c>
    </row>
    <row r="13" spans="1:4" s="3" customFormat="1" ht="14.25" customHeight="1" x14ac:dyDescent="0.25">
      <c r="A13" s="149"/>
      <c r="B13" s="149"/>
      <c r="C13" s="54" t="s">
        <v>87</v>
      </c>
      <c r="D13" s="55" t="s">
        <v>88</v>
      </c>
    </row>
    <row r="14" spans="1:4" s="3" customFormat="1" x14ac:dyDescent="0.25">
      <c r="A14" s="149"/>
      <c r="B14" s="149"/>
      <c r="C14" s="54" t="s">
        <v>89</v>
      </c>
      <c r="D14" s="55" t="s">
        <v>90</v>
      </c>
    </row>
    <row r="15" spans="1:4" s="3" customFormat="1" ht="16.5" customHeight="1" x14ac:dyDescent="0.25">
      <c r="A15" s="149"/>
      <c r="B15" s="149"/>
      <c r="C15" s="54" t="s">
        <v>91</v>
      </c>
      <c r="D15" s="55" t="s">
        <v>93</v>
      </c>
    </row>
    <row r="16" spans="1:4" s="3" customFormat="1" ht="16.5" customHeight="1" x14ac:dyDescent="0.25">
      <c r="A16" s="149"/>
      <c r="B16" s="149"/>
      <c r="C16" s="54" t="s">
        <v>92</v>
      </c>
      <c r="D16" s="55" t="s">
        <v>86</v>
      </c>
    </row>
    <row r="17" spans="1:4" s="5" customFormat="1" ht="15.75" customHeight="1" x14ac:dyDescent="0.25">
      <c r="A17" s="149"/>
      <c r="B17" s="149"/>
      <c r="C17" s="54" t="s">
        <v>94</v>
      </c>
      <c r="D17" s="55" t="s">
        <v>95</v>
      </c>
    </row>
    <row r="18" spans="1:4" s="5" customFormat="1" ht="15.75" customHeight="1" x14ac:dyDescent="0.25">
      <c r="A18" s="149"/>
      <c r="B18" s="149"/>
      <c r="C18" s="56" t="s">
        <v>96</v>
      </c>
      <c r="D18" s="55" t="s">
        <v>97</v>
      </c>
    </row>
    <row r="19" spans="1:4" ht="16.5" customHeight="1" x14ac:dyDescent="0.25">
      <c r="A19" s="11" t="s">
        <v>4</v>
      </c>
      <c r="B19" s="12" t="s">
        <v>14</v>
      </c>
      <c r="C19" s="150" t="s">
        <v>81</v>
      </c>
      <c r="D19" s="151"/>
    </row>
    <row r="20" spans="1:4" s="5" customFormat="1" ht="16.5" customHeight="1" x14ac:dyDescent="0.25">
      <c r="A20" s="11" t="s">
        <v>5</v>
      </c>
      <c r="B20" s="12" t="s">
        <v>15</v>
      </c>
      <c r="C20" s="152" t="s">
        <v>54</v>
      </c>
      <c r="D20" s="153"/>
    </row>
    <row r="21" spans="1:4" s="5" customFormat="1" ht="15" customHeight="1" x14ac:dyDescent="0.25">
      <c r="A21" s="11" t="s">
        <v>6</v>
      </c>
      <c r="B21" s="12" t="s">
        <v>16</v>
      </c>
      <c r="C21" s="148" t="s">
        <v>17</v>
      </c>
      <c r="D21" s="154"/>
    </row>
    <row r="22" spans="1:4" ht="13.5" customHeight="1" x14ac:dyDescent="0.25">
      <c r="A22" s="22"/>
      <c r="B22" s="23"/>
      <c r="C22" s="22"/>
      <c r="D22" s="22"/>
    </row>
    <row r="23" spans="1:4" x14ac:dyDescent="0.25">
      <c r="A23" s="8" t="s">
        <v>18</v>
      </c>
      <c r="B23" s="15"/>
      <c r="C23" s="15"/>
      <c r="D23" s="15"/>
    </row>
    <row r="24" spans="1:4" ht="12.75" customHeight="1" x14ac:dyDescent="0.25">
      <c r="A24" s="14"/>
      <c r="B24" s="15"/>
      <c r="C24" s="15"/>
      <c r="D24" s="15"/>
    </row>
    <row r="25" spans="1:4" x14ac:dyDescent="0.25">
      <c r="A25" s="6"/>
      <c r="B25" s="16" t="s">
        <v>19</v>
      </c>
      <c r="C25" s="7" t="s">
        <v>20</v>
      </c>
      <c r="D25" s="48" t="s">
        <v>21</v>
      </c>
    </row>
    <row r="26" spans="1:4" ht="22.5" customHeight="1" x14ac:dyDescent="0.25">
      <c r="A26" s="143" t="s">
        <v>24</v>
      </c>
      <c r="B26" s="144"/>
      <c r="C26" s="144"/>
      <c r="D26" s="145"/>
    </row>
    <row r="27" spans="1:4" ht="12" customHeight="1" x14ac:dyDescent="0.25">
      <c r="A27" s="45"/>
      <c r="B27" s="46"/>
      <c r="C27" s="46"/>
      <c r="D27" s="47"/>
    </row>
    <row r="28" spans="1:4" x14ac:dyDescent="0.25">
      <c r="A28" s="7">
        <v>1</v>
      </c>
      <c r="B28" s="6" t="s">
        <v>100</v>
      </c>
      <c r="C28" s="6" t="s">
        <v>22</v>
      </c>
      <c r="D28" s="6" t="s">
        <v>23</v>
      </c>
    </row>
    <row r="29" spans="1:4" ht="14.25" customHeight="1" x14ac:dyDescent="0.25">
      <c r="A29" s="18" t="s">
        <v>25</v>
      </c>
      <c r="B29" s="17"/>
      <c r="C29" s="17"/>
      <c r="D29" s="17"/>
    </row>
    <row r="30" spans="1:4" ht="13.5" customHeight="1" x14ac:dyDescent="0.25">
      <c r="A30" s="7">
        <v>1</v>
      </c>
      <c r="B30" s="6" t="s">
        <v>101</v>
      </c>
      <c r="C30" s="6" t="s">
        <v>102</v>
      </c>
      <c r="D30" s="6" t="s">
        <v>103</v>
      </c>
    </row>
    <row r="31" spans="1:4" x14ac:dyDescent="0.25">
      <c r="A31" s="18" t="s">
        <v>40</v>
      </c>
      <c r="B31" s="17"/>
      <c r="C31" s="17"/>
      <c r="D31" s="17"/>
    </row>
    <row r="32" spans="1:4" x14ac:dyDescent="0.25">
      <c r="A32" s="18" t="s">
        <v>41</v>
      </c>
      <c r="B32" s="17"/>
      <c r="C32" s="17"/>
      <c r="D32" s="17"/>
    </row>
    <row r="33" spans="1:4" x14ac:dyDescent="0.25">
      <c r="A33" s="7">
        <v>1</v>
      </c>
      <c r="B33" s="6" t="s">
        <v>121</v>
      </c>
      <c r="C33" s="6" t="s">
        <v>102</v>
      </c>
      <c r="D33" s="6" t="s">
        <v>26</v>
      </c>
    </row>
    <row r="34" spans="1:4" x14ac:dyDescent="0.25">
      <c r="A34" s="18" t="s">
        <v>27</v>
      </c>
      <c r="B34" s="17"/>
      <c r="C34" s="17"/>
      <c r="D34" s="17"/>
    </row>
    <row r="35" spans="1:4" x14ac:dyDescent="0.25">
      <c r="A35" s="7">
        <v>1</v>
      </c>
      <c r="B35" s="6" t="s">
        <v>28</v>
      </c>
      <c r="C35" s="6" t="s">
        <v>22</v>
      </c>
      <c r="D35" s="6" t="s">
        <v>29</v>
      </c>
    </row>
    <row r="36" spans="1:4" ht="15" customHeight="1" x14ac:dyDescent="0.25">
      <c r="A36" s="18" t="s">
        <v>30</v>
      </c>
      <c r="B36" s="17"/>
      <c r="C36" s="17"/>
      <c r="D36" s="17"/>
    </row>
    <row r="37" spans="1:4" x14ac:dyDescent="0.25">
      <c r="A37" s="7">
        <v>1</v>
      </c>
      <c r="B37" s="6" t="s">
        <v>31</v>
      </c>
      <c r="C37" s="6" t="s">
        <v>22</v>
      </c>
      <c r="D37" s="6" t="s">
        <v>23</v>
      </c>
    </row>
    <row r="38" spans="1:4" x14ac:dyDescent="0.25">
      <c r="A38" s="25"/>
      <c r="B38" s="10"/>
      <c r="C38" s="10"/>
      <c r="D38" s="10"/>
    </row>
    <row r="39" spans="1:4" x14ac:dyDescent="0.25">
      <c r="A39" s="4" t="s">
        <v>48</v>
      </c>
      <c r="B39" s="17"/>
      <c r="C39" s="17"/>
      <c r="D39" s="17"/>
    </row>
    <row r="40" spans="1:4" ht="15" customHeight="1" x14ac:dyDescent="0.25">
      <c r="A40" s="7">
        <v>1</v>
      </c>
      <c r="B40" s="6" t="s">
        <v>32</v>
      </c>
      <c r="C40" s="141" t="s">
        <v>104</v>
      </c>
      <c r="D40" s="140"/>
    </row>
    <row r="41" spans="1:4" x14ac:dyDescent="0.25">
      <c r="A41" s="7">
        <v>2</v>
      </c>
      <c r="B41" s="6" t="s">
        <v>34</v>
      </c>
      <c r="C41" s="141" t="s">
        <v>105</v>
      </c>
      <c r="D41" s="140"/>
    </row>
    <row r="42" spans="1:4" x14ac:dyDescent="0.25">
      <c r="A42" s="7">
        <v>3</v>
      </c>
      <c r="B42" s="6" t="s">
        <v>35</v>
      </c>
      <c r="C42" s="141" t="s">
        <v>106</v>
      </c>
      <c r="D42" s="140"/>
    </row>
    <row r="43" spans="1:4" ht="15" customHeight="1" x14ac:dyDescent="0.25">
      <c r="A43" s="7">
        <v>4</v>
      </c>
      <c r="B43" s="6" t="s">
        <v>33</v>
      </c>
      <c r="C43" s="141" t="s">
        <v>107</v>
      </c>
      <c r="D43" s="140"/>
    </row>
    <row r="44" spans="1:4" x14ac:dyDescent="0.25">
      <c r="A44" s="7">
        <v>5</v>
      </c>
      <c r="B44" s="6" t="s">
        <v>36</v>
      </c>
      <c r="C44" s="141" t="s">
        <v>108</v>
      </c>
      <c r="D44" s="140"/>
    </row>
    <row r="45" spans="1:4" x14ac:dyDescent="0.25">
      <c r="A45" s="7">
        <v>6</v>
      </c>
      <c r="B45" s="6" t="s">
        <v>37</v>
      </c>
      <c r="C45" s="141" t="s">
        <v>137</v>
      </c>
      <c r="D45" s="140"/>
    </row>
    <row r="46" spans="1:4" ht="15" customHeight="1" x14ac:dyDescent="0.25">
      <c r="A46" s="7">
        <v>7</v>
      </c>
      <c r="B46" s="6" t="s">
        <v>38</v>
      </c>
      <c r="C46" s="141" t="s">
        <v>129</v>
      </c>
      <c r="D46" s="140"/>
    </row>
    <row r="47" spans="1:4" x14ac:dyDescent="0.25">
      <c r="A47" s="7">
        <v>8</v>
      </c>
      <c r="B47" s="6" t="s">
        <v>39</v>
      </c>
      <c r="C47" s="141" t="s">
        <v>128</v>
      </c>
      <c r="D47" s="140"/>
    </row>
    <row r="48" spans="1:4" x14ac:dyDescent="0.25">
      <c r="A48" s="7">
        <v>9</v>
      </c>
      <c r="B48" s="6" t="s">
        <v>110</v>
      </c>
      <c r="C48" s="141" t="s">
        <v>138</v>
      </c>
      <c r="D48" s="142"/>
    </row>
    <row r="49" spans="1:4" x14ac:dyDescent="0.25">
      <c r="A49" s="7">
        <v>10</v>
      </c>
      <c r="B49" s="6" t="s">
        <v>72</v>
      </c>
      <c r="C49" s="139" t="s">
        <v>109</v>
      </c>
      <c r="D49" s="140"/>
    </row>
    <row r="50" spans="1:4" x14ac:dyDescent="0.25">
      <c r="A50" s="4"/>
    </row>
    <row r="51" spans="1:4" x14ac:dyDescent="0.25">
      <c r="A51" s="4"/>
    </row>
    <row r="53" spans="1:4" x14ac:dyDescent="0.25">
      <c r="A53" s="57"/>
      <c r="B53" s="57"/>
      <c r="C53" s="58"/>
      <c r="D53" s="59"/>
    </row>
    <row r="54" spans="1:4" x14ac:dyDescent="0.25">
      <c r="A54" s="57"/>
      <c r="B54" s="57"/>
      <c r="C54" s="58"/>
      <c r="D54" s="59"/>
    </row>
    <row r="55" spans="1:4" x14ac:dyDescent="0.25">
      <c r="A55" s="57"/>
      <c r="B55" s="57"/>
      <c r="C55" s="58"/>
      <c r="D55" s="59"/>
    </row>
    <row r="56" spans="1:4" x14ac:dyDescent="0.25">
      <c r="A56" s="57"/>
      <c r="B56" s="57"/>
      <c r="C56" s="58"/>
      <c r="D56" s="59"/>
    </row>
    <row r="57" spans="1:4" x14ac:dyDescent="0.25">
      <c r="A57" s="57"/>
      <c r="B57" s="57"/>
      <c r="C57" s="60"/>
      <c r="D57" s="59"/>
    </row>
    <row r="58" spans="1:4" x14ac:dyDescent="0.25">
      <c r="A58" s="57"/>
      <c r="B58" s="57"/>
      <c r="C58" s="61"/>
      <c r="D58" s="59"/>
    </row>
  </sheetData>
  <mergeCells count="19">
    <mergeCell ref="A26:D26"/>
    <mergeCell ref="C9:D9"/>
    <mergeCell ref="C10:D10"/>
    <mergeCell ref="C11:D11"/>
    <mergeCell ref="C42:D42"/>
    <mergeCell ref="C40:D40"/>
    <mergeCell ref="C41:D41"/>
    <mergeCell ref="A12:A18"/>
    <mergeCell ref="B12:B18"/>
    <mergeCell ref="C19:D19"/>
    <mergeCell ref="C20:D20"/>
    <mergeCell ref="C21:D21"/>
    <mergeCell ref="C49:D49"/>
    <mergeCell ref="C43:D43"/>
    <mergeCell ref="C44:D44"/>
    <mergeCell ref="C45:D45"/>
    <mergeCell ref="C46:D46"/>
    <mergeCell ref="C47:D47"/>
    <mergeCell ref="C48:D48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2"/>
  <sheetViews>
    <sheetView topLeftCell="A49" zoomScale="130" zoomScaleNormal="130" workbookViewId="0">
      <selection activeCell="L78" sqref="L78"/>
    </sheetView>
  </sheetViews>
  <sheetFormatPr defaultRowHeight="15" x14ac:dyDescent="0.25"/>
  <cols>
    <col min="1" max="1" width="15.85546875" customWidth="1"/>
    <col min="2" max="2" width="13.42578125" style="27" customWidth="1"/>
    <col min="3" max="3" width="8.5703125" style="40" customWidth="1"/>
    <col min="4" max="4" width="9" customWidth="1"/>
    <col min="5" max="5" width="9" style="31" customWidth="1"/>
    <col min="6" max="6" width="9" style="49" customWidth="1"/>
    <col min="7" max="7" width="9.42578125" style="31" customWidth="1"/>
    <col min="8" max="8" width="10.85546875" style="27" customWidth="1"/>
  </cols>
  <sheetData>
    <row r="1" spans="1:26" x14ac:dyDescent="0.25">
      <c r="A1" s="4" t="s">
        <v>115</v>
      </c>
      <c r="B1"/>
      <c r="C1" s="31"/>
      <c r="D1" s="31"/>
      <c r="E1"/>
      <c r="F1"/>
      <c r="H1" s="17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spans="1:26" ht="16.5" customHeight="1" x14ac:dyDescent="0.25">
      <c r="A2" s="4" t="s">
        <v>139</v>
      </c>
      <c r="B2"/>
      <c r="C2" s="31"/>
      <c r="D2" s="31"/>
      <c r="E2"/>
      <c r="F2"/>
      <c r="H2" s="17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</row>
    <row r="3" spans="1:26" s="91" customFormat="1" ht="23.25" customHeight="1" x14ac:dyDescent="0.25">
      <c r="A3" s="165" t="s">
        <v>140</v>
      </c>
      <c r="B3" s="165"/>
      <c r="C3" s="84"/>
      <c r="D3" s="85">
        <v>279.01</v>
      </c>
      <c r="E3" s="86"/>
      <c r="F3" s="87"/>
      <c r="G3" s="87"/>
      <c r="H3" s="88"/>
      <c r="I3" s="89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</row>
    <row r="4" spans="1:26" s="91" customFormat="1" ht="13.5" customHeight="1" x14ac:dyDescent="0.25">
      <c r="A4" s="165" t="s">
        <v>116</v>
      </c>
      <c r="B4" s="172"/>
      <c r="C4" s="84"/>
      <c r="D4" s="85">
        <v>322.17</v>
      </c>
      <c r="E4" s="86"/>
      <c r="F4" s="87"/>
      <c r="G4" s="87"/>
      <c r="H4" s="92"/>
      <c r="I4" s="89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</row>
    <row r="5" spans="1:26" s="91" customFormat="1" ht="13.5" customHeight="1" x14ac:dyDescent="0.25">
      <c r="A5" s="165" t="s">
        <v>117</v>
      </c>
      <c r="B5" s="172"/>
      <c r="C5" s="84"/>
      <c r="D5" s="85">
        <v>-43.15</v>
      </c>
      <c r="E5" s="86"/>
      <c r="F5" s="87"/>
      <c r="G5" s="87"/>
      <c r="H5" s="88"/>
      <c r="I5" s="89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</row>
    <row r="6" spans="1:26" ht="13.5" customHeight="1" x14ac:dyDescent="0.25">
      <c r="A6" s="166" t="s">
        <v>141</v>
      </c>
      <c r="B6" s="167"/>
      <c r="C6" s="167"/>
      <c r="D6" s="167"/>
      <c r="E6" s="167"/>
      <c r="F6" s="167"/>
      <c r="G6" s="167"/>
      <c r="H6" s="168"/>
      <c r="I6" s="7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</row>
    <row r="7" spans="1:26" ht="56.25" customHeight="1" x14ac:dyDescent="0.25">
      <c r="A7" s="163" t="s">
        <v>60</v>
      </c>
      <c r="B7" s="164"/>
      <c r="C7" s="125" t="s">
        <v>133</v>
      </c>
      <c r="D7" s="26" t="s">
        <v>61</v>
      </c>
      <c r="E7" s="26" t="s">
        <v>62</v>
      </c>
      <c r="F7" s="50" t="s">
        <v>63</v>
      </c>
      <c r="G7" s="32" t="s">
        <v>64</v>
      </c>
      <c r="H7" s="26" t="s">
        <v>65</v>
      </c>
    </row>
    <row r="8" spans="1:26" s="4" customFormat="1" ht="17.25" customHeight="1" x14ac:dyDescent="0.25">
      <c r="A8" s="163" t="s">
        <v>66</v>
      </c>
      <c r="B8" s="164"/>
      <c r="C8" s="37">
        <f>C12+C15+C18+C21+C24+C27</f>
        <v>21.490000000000002</v>
      </c>
      <c r="D8" s="62">
        <v>-42.32</v>
      </c>
      <c r="E8" s="70">
        <f>E12+E15+E18+E21+E24+E27</f>
        <v>582.4</v>
      </c>
      <c r="F8" s="70">
        <f>F12+F15+F18+F21+F24+F27</f>
        <v>553.27</v>
      </c>
      <c r="G8" s="70">
        <f>G12+G15+G18+G21+G24+G27</f>
        <v>553.27</v>
      </c>
      <c r="H8" s="71">
        <f>F8-E8+D8</f>
        <v>-71.449999999999989</v>
      </c>
    </row>
    <row r="9" spans="1:26" x14ac:dyDescent="0.25">
      <c r="A9" s="33" t="s">
        <v>67</v>
      </c>
      <c r="B9" s="34"/>
      <c r="C9" s="38">
        <f>C8-C10</f>
        <v>19.341000000000001</v>
      </c>
      <c r="D9" s="41">
        <f>D8-D10</f>
        <v>-38.088000000000001</v>
      </c>
      <c r="E9" s="41">
        <f>E8-E10</f>
        <v>524.16</v>
      </c>
      <c r="F9" s="66">
        <f>F8-F10</f>
        <v>497.94299999999998</v>
      </c>
      <c r="G9" s="66">
        <f>G8-G10</f>
        <v>497.94299999999998</v>
      </c>
      <c r="H9" s="41">
        <f>F9-E9+D9</f>
        <v>-64.304999999999978</v>
      </c>
    </row>
    <row r="10" spans="1:26" x14ac:dyDescent="0.25">
      <c r="A10" s="157" t="s">
        <v>68</v>
      </c>
      <c r="B10" s="158"/>
      <c r="C10" s="38">
        <f>C8*10%</f>
        <v>2.1490000000000005</v>
      </c>
      <c r="D10" s="41">
        <f>D8*10%</f>
        <v>-4.2320000000000002</v>
      </c>
      <c r="E10" s="41">
        <f>E8*10%</f>
        <v>58.24</v>
      </c>
      <c r="F10" s="66">
        <f>F8*10%</f>
        <v>55.326999999999998</v>
      </c>
      <c r="G10" s="66">
        <f>G8*10%</f>
        <v>55.326999999999998</v>
      </c>
      <c r="H10" s="41">
        <f>F10-E10+D10</f>
        <v>-7.145000000000004</v>
      </c>
    </row>
    <row r="11" spans="1:26" ht="12.75" customHeight="1" x14ac:dyDescent="0.25">
      <c r="A11" s="169" t="s">
        <v>69</v>
      </c>
      <c r="B11" s="170"/>
      <c r="C11" s="170"/>
      <c r="D11" s="170"/>
      <c r="E11" s="170"/>
      <c r="F11" s="170"/>
      <c r="G11" s="170"/>
      <c r="H11" s="171"/>
    </row>
    <row r="12" spans="1:26" x14ac:dyDescent="0.25">
      <c r="A12" s="155" t="s">
        <v>51</v>
      </c>
      <c r="B12" s="156"/>
      <c r="C12" s="37">
        <v>5.75</v>
      </c>
      <c r="D12" s="65">
        <v>-12.45</v>
      </c>
      <c r="E12" s="65">
        <v>155.82</v>
      </c>
      <c r="F12" s="66">
        <v>148.03</v>
      </c>
      <c r="G12" s="67">
        <f t="shared" ref="G12:G27" si="0">F12</f>
        <v>148.03</v>
      </c>
      <c r="H12" s="41">
        <f t="shared" ref="H12:H27" si="1">F12-E12+D12</f>
        <v>-20.239999999999991</v>
      </c>
    </row>
    <row r="13" spans="1:26" x14ac:dyDescent="0.25">
      <c r="A13" s="33" t="s">
        <v>67</v>
      </c>
      <c r="B13" s="34"/>
      <c r="C13" s="38">
        <f>C12-C14</f>
        <v>5.1749999999999998</v>
      </c>
      <c r="D13" s="41">
        <f>D12-D14</f>
        <v>-11.204999999999998</v>
      </c>
      <c r="E13" s="41">
        <f>E12-E14</f>
        <v>140.238</v>
      </c>
      <c r="F13" s="66">
        <f>F12-F14</f>
        <v>133.227</v>
      </c>
      <c r="G13" s="68">
        <f t="shared" si="0"/>
        <v>133.227</v>
      </c>
      <c r="H13" s="41">
        <f t="shared" si="1"/>
        <v>-18.215999999999994</v>
      </c>
    </row>
    <row r="14" spans="1:26" x14ac:dyDescent="0.25">
      <c r="A14" s="157" t="s">
        <v>68</v>
      </c>
      <c r="B14" s="158"/>
      <c r="C14" s="38">
        <f>C12*10%</f>
        <v>0.57500000000000007</v>
      </c>
      <c r="D14" s="41">
        <f>D12*10%</f>
        <v>-1.2450000000000001</v>
      </c>
      <c r="E14" s="41">
        <f>E12*10%</f>
        <v>15.582000000000001</v>
      </c>
      <c r="F14" s="66">
        <f>F12*10%</f>
        <v>14.803000000000001</v>
      </c>
      <c r="G14" s="41">
        <f t="shared" si="0"/>
        <v>14.803000000000001</v>
      </c>
      <c r="H14" s="41">
        <f t="shared" si="1"/>
        <v>-2.024</v>
      </c>
    </row>
    <row r="15" spans="1:26" ht="23.25" customHeight="1" x14ac:dyDescent="0.25">
      <c r="A15" s="155" t="s">
        <v>42</v>
      </c>
      <c r="B15" s="156"/>
      <c r="C15" s="37">
        <v>3.51</v>
      </c>
      <c r="D15" s="65">
        <v>-7.89</v>
      </c>
      <c r="E15" s="65">
        <v>95.12</v>
      </c>
      <c r="F15" s="66">
        <v>90.95</v>
      </c>
      <c r="G15" s="67">
        <f t="shared" si="0"/>
        <v>90.95</v>
      </c>
      <c r="H15" s="41">
        <f t="shared" si="1"/>
        <v>-12.060000000000002</v>
      </c>
    </row>
    <row r="16" spans="1:26" x14ac:dyDescent="0.25">
      <c r="A16" s="33" t="s">
        <v>67</v>
      </c>
      <c r="B16" s="34"/>
      <c r="C16" s="38">
        <f>C15-C17</f>
        <v>3.1589999999999998</v>
      </c>
      <c r="D16" s="41">
        <f>D15-D17</f>
        <v>-7.101</v>
      </c>
      <c r="E16" s="41">
        <f>E15-E17</f>
        <v>85.608000000000004</v>
      </c>
      <c r="F16" s="66">
        <f>F15-F17</f>
        <v>81.855000000000004</v>
      </c>
      <c r="G16" s="68">
        <f t="shared" si="0"/>
        <v>81.855000000000004</v>
      </c>
      <c r="H16" s="41">
        <f t="shared" si="1"/>
        <v>-10.853999999999999</v>
      </c>
      <c r="J16" s="44"/>
    </row>
    <row r="17" spans="1:10" ht="15" customHeight="1" x14ac:dyDescent="0.25">
      <c r="A17" s="157" t="s">
        <v>68</v>
      </c>
      <c r="B17" s="158"/>
      <c r="C17" s="38">
        <f>C15*10%</f>
        <v>0.35099999999999998</v>
      </c>
      <c r="D17" s="41">
        <f>D15*10%</f>
        <v>-0.78900000000000003</v>
      </c>
      <c r="E17" s="41">
        <f>E15*10%</f>
        <v>9.5120000000000005</v>
      </c>
      <c r="F17" s="66">
        <f>F15*10%</f>
        <v>9.0950000000000006</v>
      </c>
      <c r="G17" s="41">
        <f t="shared" si="0"/>
        <v>9.0950000000000006</v>
      </c>
      <c r="H17" s="41">
        <f t="shared" si="1"/>
        <v>-1.206</v>
      </c>
    </row>
    <row r="18" spans="1:10" ht="12" customHeight="1" x14ac:dyDescent="0.25">
      <c r="A18" s="155" t="s">
        <v>52</v>
      </c>
      <c r="B18" s="156"/>
      <c r="C18" s="36">
        <v>2.41</v>
      </c>
      <c r="D18" s="65">
        <v>-5.09</v>
      </c>
      <c r="E18" s="65">
        <v>65.31</v>
      </c>
      <c r="F18" s="66">
        <v>62.05</v>
      </c>
      <c r="G18" s="67">
        <f t="shared" si="0"/>
        <v>62.05</v>
      </c>
      <c r="H18" s="41">
        <f t="shared" si="1"/>
        <v>-8.350000000000005</v>
      </c>
    </row>
    <row r="19" spans="1:10" ht="13.5" customHeight="1" x14ac:dyDescent="0.25">
      <c r="A19" s="33" t="s">
        <v>67</v>
      </c>
      <c r="B19" s="34"/>
      <c r="C19" s="38">
        <f>C18-C20</f>
        <v>2.169</v>
      </c>
      <c r="D19" s="41">
        <f>D18-D20</f>
        <v>-4.5809999999999995</v>
      </c>
      <c r="E19" s="41">
        <f>E18-E20</f>
        <v>58.779000000000003</v>
      </c>
      <c r="F19" s="66">
        <f>F18-F20</f>
        <v>55.844999999999999</v>
      </c>
      <c r="G19" s="68">
        <f t="shared" si="0"/>
        <v>55.844999999999999</v>
      </c>
      <c r="H19" s="41">
        <f t="shared" si="1"/>
        <v>-7.5150000000000041</v>
      </c>
    </row>
    <row r="20" spans="1:10" ht="12.75" customHeight="1" x14ac:dyDescent="0.25">
      <c r="A20" s="157" t="s">
        <v>68</v>
      </c>
      <c r="B20" s="158"/>
      <c r="C20" s="38">
        <f>C18*10%</f>
        <v>0.24100000000000002</v>
      </c>
      <c r="D20" s="41">
        <f>D18*10%</f>
        <v>-0.50900000000000001</v>
      </c>
      <c r="E20" s="41">
        <f>E18*10%</f>
        <v>6.5310000000000006</v>
      </c>
      <c r="F20" s="66">
        <f>F18*10%</f>
        <v>6.2050000000000001</v>
      </c>
      <c r="G20" s="41">
        <f t="shared" si="0"/>
        <v>6.2050000000000001</v>
      </c>
      <c r="H20" s="41">
        <f t="shared" si="1"/>
        <v>-0.83500000000000052</v>
      </c>
    </row>
    <row r="21" spans="1:10" x14ac:dyDescent="0.25">
      <c r="A21" s="155" t="s">
        <v>53</v>
      </c>
      <c r="B21" s="156"/>
      <c r="C21" s="39">
        <v>1.1299999999999999</v>
      </c>
      <c r="D21" s="41">
        <v>-2.35</v>
      </c>
      <c r="E21" s="41">
        <v>30.62</v>
      </c>
      <c r="F21" s="66">
        <v>29.09</v>
      </c>
      <c r="G21" s="69">
        <f t="shared" si="0"/>
        <v>29.09</v>
      </c>
      <c r="H21" s="41">
        <f t="shared" si="1"/>
        <v>-3.8800000000000012</v>
      </c>
    </row>
    <row r="22" spans="1:10" ht="14.25" customHeight="1" x14ac:dyDescent="0.25">
      <c r="A22" s="33" t="s">
        <v>67</v>
      </c>
      <c r="B22" s="34"/>
      <c r="C22" s="38">
        <f>C21-C23</f>
        <v>1.0169999999999999</v>
      </c>
      <c r="D22" s="41">
        <f>D21-D23</f>
        <v>-2.1150000000000002</v>
      </c>
      <c r="E22" s="41">
        <f>E21-E23</f>
        <v>27.558</v>
      </c>
      <c r="F22" s="66">
        <f>F21-F23</f>
        <v>26.181000000000001</v>
      </c>
      <c r="G22" s="68">
        <f t="shared" si="0"/>
        <v>26.181000000000001</v>
      </c>
      <c r="H22" s="41">
        <f t="shared" si="1"/>
        <v>-3.4919999999999991</v>
      </c>
    </row>
    <row r="23" spans="1:10" ht="14.25" customHeight="1" x14ac:dyDescent="0.25">
      <c r="A23" s="157" t="s">
        <v>68</v>
      </c>
      <c r="B23" s="158"/>
      <c r="C23" s="38">
        <f>C21*10%</f>
        <v>0.11299999999999999</v>
      </c>
      <c r="D23" s="41">
        <f>D21*10%</f>
        <v>-0.23500000000000001</v>
      </c>
      <c r="E23" s="41">
        <f>E21*10%</f>
        <v>3.0620000000000003</v>
      </c>
      <c r="F23" s="66">
        <f>F21*10%</f>
        <v>2.9090000000000003</v>
      </c>
      <c r="G23" s="41">
        <f t="shared" si="0"/>
        <v>2.9090000000000003</v>
      </c>
      <c r="H23" s="41">
        <f t="shared" si="1"/>
        <v>-0.38800000000000001</v>
      </c>
    </row>
    <row r="24" spans="1:10" ht="14.25" customHeight="1" x14ac:dyDescent="0.25">
      <c r="A24" s="9" t="s">
        <v>43</v>
      </c>
      <c r="B24" s="35"/>
      <c r="C24" s="39">
        <v>4.43</v>
      </c>
      <c r="D24" s="41">
        <v>-6.84</v>
      </c>
      <c r="E24" s="41">
        <v>120.08</v>
      </c>
      <c r="F24" s="66">
        <v>113.48</v>
      </c>
      <c r="G24" s="69">
        <f t="shared" si="0"/>
        <v>113.48</v>
      </c>
      <c r="H24" s="41">
        <f t="shared" si="1"/>
        <v>-13.439999999999994</v>
      </c>
    </row>
    <row r="25" spans="1:10" ht="14.25" customHeight="1" x14ac:dyDescent="0.25">
      <c r="A25" s="33" t="s">
        <v>67</v>
      </c>
      <c r="B25" s="34"/>
      <c r="C25" s="38">
        <f>C24-C26</f>
        <v>3.9869999999999997</v>
      </c>
      <c r="D25" s="41">
        <f>D24-D26</f>
        <v>-6.1559999999999997</v>
      </c>
      <c r="E25" s="41">
        <f>E24-E26</f>
        <v>108.072</v>
      </c>
      <c r="F25" s="66">
        <f>F24-F26</f>
        <v>102.13200000000001</v>
      </c>
      <c r="G25" s="68">
        <f t="shared" si="0"/>
        <v>102.13200000000001</v>
      </c>
      <c r="H25" s="41">
        <f t="shared" si="1"/>
        <v>-12.095999999999997</v>
      </c>
    </row>
    <row r="26" spans="1:10" x14ac:dyDescent="0.25">
      <c r="A26" s="157" t="s">
        <v>68</v>
      </c>
      <c r="B26" s="158"/>
      <c r="C26" s="38">
        <f>C24*10%</f>
        <v>0.443</v>
      </c>
      <c r="D26" s="41">
        <f>D24*10%</f>
        <v>-0.68400000000000005</v>
      </c>
      <c r="E26" s="41">
        <f>E24*10%</f>
        <v>12.008000000000001</v>
      </c>
      <c r="F26" s="66">
        <f>F24*10%</f>
        <v>11.348000000000001</v>
      </c>
      <c r="G26" s="41">
        <f t="shared" si="0"/>
        <v>11.348000000000001</v>
      </c>
      <c r="H26" s="41">
        <f t="shared" si="1"/>
        <v>-1.3440000000000003</v>
      </c>
    </row>
    <row r="27" spans="1:10" x14ac:dyDescent="0.25">
      <c r="A27" s="159" t="s">
        <v>44</v>
      </c>
      <c r="B27" s="160"/>
      <c r="C27" s="120">
        <v>4.26</v>
      </c>
      <c r="D27" s="121">
        <v>-7.72</v>
      </c>
      <c r="E27" s="121">
        <v>115.45</v>
      </c>
      <c r="F27" s="124">
        <v>109.67</v>
      </c>
      <c r="G27" s="123">
        <f t="shared" si="0"/>
        <v>109.67</v>
      </c>
      <c r="H27" s="41">
        <f t="shared" si="1"/>
        <v>-13.5</v>
      </c>
    </row>
    <row r="28" spans="1:10" x14ac:dyDescent="0.25">
      <c r="A28" s="33" t="s">
        <v>67</v>
      </c>
      <c r="B28" s="34"/>
      <c r="C28" s="38">
        <f>C27-C29</f>
        <v>3.8339999999999996</v>
      </c>
      <c r="D28" s="41">
        <f>D27-D29</f>
        <v>-6.9479999999999995</v>
      </c>
      <c r="E28" s="41">
        <f>E27-E29</f>
        <v>103.905</v>
      </c>
      <c r="F28" s="66">
        <f>F27-F29</f>
        <v>98.703000000000003</v>
      </c>
      <c r="G28" s="68">
        <f>F28</f>
        <v>98.703000000000003</v>
      </c>
      <c r="H28" s="41">
        <f>F28-E28+D28</f>
        <v>-12.149999999999999</v>
      </c>
    </row>
    <row r="29" spans="1:10" x14ac:dyDescent="0.25">
      <c r="A29" s="157" t="s">
        <v>68</v>
      </c>
      <c r="B29" s="158"/>
      <c r="C29" s="38">
        <f>C27*10%</f>
        <v>0.42599999999999999</v>
      </c>
      <c r="D29" s="41">
        <f>D27*10%</f>
        <v>-0.77200000000000002</v>
      </c>
      <c r="E29" s="41">
        <f>E27*10%</f>
        <v>11.545000000000002</v>
      </c>
      <c r="F29" s="66">
        <f>F27*10%</f>
        <v>10.967000000000001</v>
      </c>
      <c r="G29" s="41">
        <f>F29</f>
        <v>10.967000000000001</v>
      </c>
      <c r="H29" s="41">
        <f>F29-E29+D29</f>
        <v>-1.3500000000000012</v>
      </c>
    </row>
    <row r="30" spans="1:10" s="91" customFormat="1" ht="8.25" customHeight="1" x14ac:dyDescent="0.25">
      <c r="A30" s="93"/>
      <c r="B30" s="94"/>
      <c r="C30" s="95"/>
      <c r="D30" s="96"/>
      <c r="E30" s="95"/>
      <c r="F30" s="95"/>
      <c r="G30" s="97"/>
      <c r="H30" s="66"/>
    </row>
    <row r="31" spans="1:10" s="4" customFormat="1" ht="12.6" customHeight="1" x14ac:dyDescent="0.25">
      <c r="A31" s="163" t="s">
        <v>45</v>
      </c>
      <c r="B31" s="164"/>
      <c r="C31" s="39">
        <v>7.93</v>
      </c>
      <c r="D31" s="71">
        <v>294.02</v>
      </c>
      <c r="E31" s="71">
        <v>214.92</v>
      </c>
      <c r="F31" s="71">
        <v>204.17</v>
      </c>
      <c r="G31" s="72">
        <f>G32+G33</f>
        <v>91.027000000000001</v>
      </c>
      <c r="H31" s="71">
        <f>F31-E31-G31+D31+F31</f>
        <v>396.41300000000001</v>
      </c>
    </row>
    <row r="32" spans="1:10" ht="15" customHeight="1" x14ac:dyDescent="0.25">
      <c r="A32" s="33" t="s">
        <v>70</v>
      </c>
      <c r="B32" s="34"/>
      <c r="C32" s="38">
        <f>C31-C33</f>
        <v>7.1369999999999996</v>
      </c>
      <c r="D32" s="41">
        <v>293.67</v>
      </c>
      <c r="E32" s="41">
        <f>E31-E33</f>
        <v>193.428</v>
      </c>
      <c r="F32" s="66">
        <f>F31-F33</f>
        <v>183.75299999999999</v>
      </c>
      <c r="G32" s="68">
        <f>G60</f>
        <v>70.61</v>
      </c>
      <c r="H32" s="41">
        <f>F32-E32-G32+D32+F32</f>
        <v>397.13799999999998</v>
      </c>
      <c r="J32" s="44"/>
    </row>
    <row r="33" spans="1:11" ht="13.5" customHeight="1" x14ac:dyDescent="0.25">
      <c r="A33" s="157" t="s">
        <v>68</v>
      </c>
      <c r="B33" s="158"/>
      <c r="C33" s="38">
        <f>C31*10%</f>
        <v>0.79300000000000004</v>
      </c>
      <c r="D33" s="41">
        <v>0.35</v>
      </c>
      <c r="E33" s="41">
        <f>E31*10%</f>
        <v>21.492000000000001</v>
      </c>
      <c r="F33" s="66">
        <f>F31*10%</f>
        <v>20.417000000000002</v>
      </c>
      <c r="G33" s="41">
        <f>F33</f>
        <v>20.417000000000002</v>
      </c>
      <c r="H33" s="41">
        <f>F33-E33-G33+D33+F33</f>
        <v>-0.72499999999999787</v>
      </c>
    </row>
    <row r="34" spans="1:11" ht="9.75" customHeight="1" x14ac:dyDescent="0.25">
      <c r="A34" s="107"/>
      <c r="B34" s="106"/>
      <c r="C34" s="38"/>
      <c r="D34" s="41"/>
      <c r="E34" s="41"/>
      <c r="F34" s="66"/>
      <c r="G34" s="41"/>
      <c r="H34" s="41"/>
    </row>
    <row r="35" spans="1:11" s="4" customFormat="1" ht="12.75" customHeight="1" x14ac:dyDescent="0.25">
      <c r="A35" s="189" t="s">
        <v>122</v>
      </c>
      <c r="B35" s="190"/>
      <c r="C35" s="87"/>
      <c r="D35" s="86">
        <v>-0.83</v>
      </c>
      <c r="E35" s="87">
        <f>E37+E38+E39+E40</f>
        <v>34.86</v>
      </c>
      <c r="F35" s="87">
        <f t="shared" ref="F35" si="2">F37+F38+F39+F40</f>
        <v>32.81</v>
      </c>
      <c r="G35" s="87">
        <f>G37+G38+G39+G40</f>
        <v>32.81</v>
      </c>
      <c r="H35" s="71">
        <f>F35-E35-G35+D35+F35</f>
        <v>-2.8799999999999955</v>
      </c>
    </row>
    <row r="36" spans="1:11" ht="12.75" customHeight="1" x14ac:dyDescent="0.25">
      <c r="A36" s="105" t="s">
        <v>123</v>
      </c>
      <c r="B36" s="94"/>
      <c r="C36" s="95"/>
      <c r="D36" s="66"/>
      <c r="E36" s="95"/>
      <c r="F36" s="95"/>
      <c r="G36" s="104"/>
      <c r="H36" s="86"/>
    </row>
    <row r="37" spans="1:11" ht="12.75" customHeight="1" x14ac:dyDescent="0.25">
      <c r="A37" s="161" t="s">
        <v>124</v>
      </c>
      <c r="B37" s="162"/>
      <c r="C37" s="95"/>
      <c r="D37" s="66">
        <v>-0.05</v>
      </c>
      <c r="E37" s="95">
        <v>1.84</v>
      </c>
      <c r="F37" s="95">
        <v>1.73</v>
      </c>
      <c r="G37" s="104">
        <f>F37</f>
        <v>1.73</v>
      </c>
      <c r="H37" s="41">
        <f t="shared" ref="H37:H40" si="3">F37-E37-G37+D37+F37</f>
        <v>-0.16000000000000014</v>
      </c>
    </row>
    <row r="38" spans="1:11" ht="12.75" customHeight="1" x14ac:dyDescent="0.25">
      <c r="A38" s="161" t="s">
        <v>125</v>
      </c>
      <c r="B38" s="162"/>
      <c r="C38" s="95"/>
      <c r="D38" s="66">
        <v>-0.14000000000000001</v>
      </c>
      <c r="E38" s="95">
        <v>8.58</v>
      </c>
      <c r="F38" s="95">
        <v>8.07</v>
      </c>
      <c r="G38" s="104">
        <f t="shared" ref="G38:G40" si="4">F38</f>
        <v>8.07</v>
      </c>
      <c r="H38" s="41">
        <f t="shared" si="3"/>
        <v>-0.65000000000000036</v>
      </c>
    </row>
    <row r="39" spans="1:11" ht="12.75" customHeight="1" x14ac:dyDescent="0.25">
      <c r="A39" s="161" t="s">
        <v>126</v>
      </c>
      <c r="B39" s="162"/>
      <c r="C39" s="95"/>
      <c r="D39" s="66">
        <v>-0.59</v>
      </c>
      <c r="E39" s="95">
        <v>22.57</v>
      </c>
      <c r="F39" s="95">
        <v>21.26</v>
      </c>
      <c r="G39" s="104">
        <f t="shared" si="4"/>
        <v>21.26</v>
      </c>
      <c r="H39" s="41">
        <f t="shared" si="3"/>
        <v>-1.8999999999999986</v>
      </c>
    </row>
    <row r="40" spans="1:11" ht="12.75" customHeight="1" x14ac:dyDescent="0.25">
      <c r="A40" s="161" t="s">
        <v>127</v>
      </c>
      <c r="B40" s="162"/>
      <c r="C40" s="95"/>
      <c r="D40" s="66">
        <v>-0.05</v>
      </c>
      <c r="E40" s="95">
        <v>1.87</v>
      </c>
      <c r="F40" s="95">
        <v>1.75</v>
      </c>
      <c r="G40" s="104">
        <f t="shared" si="4"/>
        <v>1.75</v>
      </c>
      <c r="H40" s="41">
        <f t="shared" si="3"/>
        <v>-0.17000000000000015</v>
      </c>
    </row>
    <row r="41" spans="1:11" s="91" customFormat="1" x14ac:dyDescent="0.25">
      <c r="A41" s="98" t="s">
        <v>111</v>
      </c>
      <c r="B41" s="99"/>
      <c r="C41" s="87"/>
      <c r="D41" s="86"/>
      <c r="E41" s="87">
        <f>E8+E31+E35</f>
        <v>832.18</v>
      </c>
      <c r="F41" s="87">
        <f>F8+F31+F35</f>
        <v>790.25</v>
      </c>
      <c r="G41" s="87">
        <f>G8+G31+G35</f>
        <v>677.10699999999997</v>
      </c>
      <c r="H41" s="86"/>
      <c r="I41" s="102"/>
      <c r="J41" s="102"/>
    </row>
    <row r="42" spans="1:11" s="91" customFormat="1" x14ac:dyDescent="0.25">
      <c r="A42" s="134" t="s">
        <v>112</v>
      </c>
      <c r="B42" s="99"/>
      <c r="C42" s="87"/>
      <c r="D42" s="100"/>
      <c r="E42" s="87"/>
      <c r="F42" s="87"/>
      <c r="G42" s="101"/>
      <c r="H42" s="86"/>
      <c r="I42" s="102"/>
      <c r="J42" s="102"/>
    </row>
    <row r="43" spans="1:11" ht="26.25" customHeight="1" x14ac:dyDescent="0.25">
      <c r="A43" s="186" t="s">
        <v>157</v>
      </c>
      <c r="B43" s="182"/>
      <c r="C43" s="126" t="s">
        <v>143</v>
      </c>
      <c r="D43" s="41">
        <v>8.94</v>
      </c>
      <c r="E43" s="41">
        <v>1.8</v>
      </c>
      <c r="F43" s="66">
        <v>1.8</v>
      </c>
      <c r="G43" s="69">
        <f>G44</f>
        <v>0.30600000000000005</v>
      </c>
      <c r="H43" s="71">
        <f>F43-E43-G43+D43+F43</f>
        <v>10.434000000000001</v>
      </c>
      <c r="K43" t="s">
        <v>83</v>
      </c>
    </row>
    <row r="44" spans="1:11" s="75" customFormat="1" ht="18" customHeight="1" x14ac:dyDescent="0.25">
      <c r="A44" s="73" t="s">
        <v>71</v>
      </c>
      <c r="B44" s="74"/>
      <c r="C44" s="64"/>
      <c r="D44" s="82">
        <v>0</v>
      </c>
      <c r="E44" s="82">
        <f>E43*17%</f>
        <v>0.30600000000000005</v>
      </c>
      <c r="F44" s="82">
        <f>F43*17%</f>
        <v>0.30600000000000005</v>
      </c>
      <c r="G44" s="80">
        <f>F44</f>
        <v>0.30600000000000005</v>
      </c>
      <c r="H44" s="41">
        <f t="shared" ref="H44:H47" si="5">F44-E44-G44+D44+F44</f>
        <v>0</v>
      </c>
    </row>
    <row r="45" spans="1:11" ht="21.75" customHeight="1" x14ac:dyDescent="0.25">
      <c r="A45" s="186" t="s">
        <v>156</v>
      </c>
      <c r="B45" s="182"/>
      <c r="C45" s="126" t="s">
        <v>142</v>
      </c>
      <c r="D45" s="41">
        <v>19.2</v>
      </c>
      <c r="E45" s="41">
        <v>6.6</v>
      </c>
      <c r="F45" s="66">
        <v>6.6</v>
      </c>
      <c r="G45" s="69">
        <f>G47</f>
        <v>1.1220000000000001</v>
      </c>
      <c r="H45" s="71">
        <f t="shared" si="5"/>
        <v>24.677999999999997</v>
      </c>
      <c r="K45" t="s">
        <v>83</v>
      </c>
    </row>
    <row r="46" spans="1:11" ht="13.9" customHeight="1" x14ac:dyDescent="0.25">
      <c r="A46" s="33" t="s">
        <v>70</v>
      </c>
      <c r="B46" s="127"/>
      <c r="C46" s="128"/>
      <c r="D46" s="82">
        <v>19.170000000000002</v>
      </c>
      <c r="E46" s="82">
        <v>5.48</v>
      </c>
      <c r="F46" s="82">
        <v>5.48</v>
      </c>
      <c r="G46" s="123">
        <v>0</v>
      </c>
      <c r="H46" s="71">
        <f t="shared" si="5"/>
        <v>24.650000000000002</v>
      </c>
    </row>
    <row r="47" spans="1:11" s="75" customFormat="1" ht="12" customHeight="1" x14ac:dyDescent="0.25">
      <c r="A47" s="73" t="s">
        <v>71</v>
      </c>
      <c r="B47" s="74"/>
      <c r="C47" s="64"/>
      <c r="D47" s="82">
        <v>0.03</v>
      </c>
      <c r="E47" s="82">
        <f>E45*17%</f>
        <v>1.1220000000000001</v>
      </c>
      <c r="F47" s="83">
        <f>F45*17%</f>
        <v>1.1220000000000001</v>
      </c>
      <c r="G47" s="80">
        <f>F47</f>
        <v>1.1220000000000001</v>
      </c>
      <c r="H47" s="41">
        <f t="shared" si="5"/>
        <v>3.0000000000000027E-2</v>
      </c>
    </row>
    <row r="48" spans="1:11" s="91" customFormat="1" ht="15" customHeight="1" x14ac:dyDescent="0.25">
      <c r="A48" s="187" t="s">
        <v>113</v>
      </c>
      <c r="B48" s="188"/>
      <c r="C48" s="87"/>
      <c r="D48" s="100"/>
      <c r="E48" s="87">
        <f>E43+E45</f>
        <v>8.4</v>
      </c>
      <c r="F48" s="87">
        <f>F43+F45</f>
        <v>8.4</v>
      </c>
      <c r="G48" s="87">
        <f>G43+G45</f>
        <v>1.4280000000000002</v>
      </c>
      <c r="H48" s="86"/>
    </row>
    <row r="49" spans="1:26" s="91" customFormat="1" ht="12.75" customHeight="1" x14ac:dyDescent="0.25">
      <c r="A49" s="187" t="s">
        <v>118</v>
      </c>
      <c r="B49" s="188"/>
      <c r="C49" s="87"/>
      <c r="D49" s="100"/>
      <c r="E49" s="87">
        <f>E41+E48</f>
        <v>840.57999999999993</v>
      </c>
      <c r="F49" s="87">
        <f t="shared" ref="F49:G49" si="6">F41+F48</f>
        <v>798.65</v>
      </c>
      <c r="G49" s="87">
        <f t="shared" si="6"/>
        <v>678.53499999999997</v>
      </c>
      <c r="H49" s="86"/>
    </row>
    <row r="50" spans="1:26" s="91" customFormat="1" ht="14.45" customHeight="1" x14ac:dyDescent="0.25">
      <c r="A50" s="189" t="s">
        <v>119</v>
      </c>
      <c r="B50" s="191"/>
      <c r="C50" s="87"/>
      <c r="D50" s="86">
        <f>D3</f>
        <v>279.01</v>
      </c>
      <c r="E50" s="87"/>
      <c r="F50" s="87"/>
      <c r="G50" s="87"/>
      <c r="H50" s="86">
        <f>F49-E49+D50+F49-G49</f>
        <v>357.19500000000005</v>
      </c>
    </row>
    <row r="51" spans="1:26" s="91" customFormat="1" ht="21.75" customHeight="1" x14ac:dyDescent="0.25">
      <c r="A51" s="165" t="s">
        <v>144</v>
      </c>
      <c r="B51" s="165"/>
      <c r="C51" s="84"/>
      <c r="D51" s="85"/>
      <c r="E51" s="86"/>
      <c r="F51" s="87"/>
      <c r="G51" s="87"/>
      <c r="H51" s="88">
        <f>H52+H53</f>
        <v>357.19500000000005</v>
      </c>
      <c r="I51" s="103"/>
      <c r="J51" s="103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</row>
    <row r="52" spans="1:26" s="91" customFormat="1" ht="15" customHeight="1" x14ac:dyDescent="0.25">
      <c r="A52" s="165" t="s">
        <v>116</v>
      </c>
      <c r="B52" s="172"/>
      <c r="C52" s="84"/>
      <c r="D52" s="84"/>
      <c r="E52" s="86"/>
      <c r="F52" s="87"/>
      <c r="G52" s="87"/>
      <c r="H52" s="88">
        <f>H32+H43+H45</f>
        <v>432.25</v>
      </c>
      <c r="I52" s="90"/>
      <c r="J52" s="103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</row>
    <row r="53" spans="1:26" s="91" customFormat="1" ht="15" customHeight="1" x14ac:dyDescent="0.25">
      <c r="A53" s="194" t="s">
        <v>117</v>
      </c>
      <c r="B53" s="195"/>
      <c r="C53" s="84"/>
      <c r="D53" s="84"/>
      <c r="E53" s="86"/>
      <c r="F53" s="87"/>
      <c r="G53" s="87"/>
      <c r="H53" s="88">
        <f>H8+H33+H35</f>
        <v>-75.054999999999978</v>
      </c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</row>
    <row r="54" spans="1:26" ht="24.75" customHeight="1" x14ac:dyDescent="0.25">
      <c r="A54" s="177"/>
      <c r="B54" s="178"/>
      <c r="C54" s="178"/>
      <c r="D54" s="178"/>
      <c r="E54" s="178"/>
      <c r="F54" s="178"/>
      <c r="G54" s="178"/>
      <c r="H54" s="178"/>
    </row>
    <row r="55" spans="1:26" ht="14.25" customHeight="1" x14ac:dyDescent="0.25">
      <c r="A55" s="19" t="s">
        <v>145</v>
      </c>
      <c r="D55" s="20"/>
      <c r="E55" s="42"/>
      <c r="F55" s="51"/>
      <c r="G55" s="42"/>
    </row>
    <row r="56" spans="1:26" ht="24" customHeight="1" x14ac:dyDescent="0.25">
      <c r="A56" s="179" t="s">
        <v>55</v>
      </c>
      <c r="B56" s="158"/>
      <c r="C56" s="158"/>
      <c r="D56" s="142"/>
      <c r="E56" s="28" t="s">
        <v>56</v>
      </c>
      <c r="F56" s="52" t="s">
        <v>131</v>
      </c>
      <c r="G56" s="108" t="s">
        <v>58</v>
      </c>
      <c r="H56" s="7" t="s">
        <v>120</v>
      </c>
    </row>
    <row r="57" spans="1:26" ht="16.899999999999999" customHeight="1" x14ac:dyDescent="0.25">
      <c r="A57" s="180" t="s">
        <v>130</v>
      </c>
      <c r="B57" s="181"/>
      <c r="C57" s="181"/>
      <c r="D57" s="182"/>
      <c r="E57" s="29">
        <v>43556</v>
      </c>
      <c r="F57" s="52" t="s">
        <v>114</v>
      </c>
      <c r="G57" s="30">
        <v>0.61</v>
      </c>
      <c r="H57" s="109" t="s">
        <v>146</v>
      </c>
    </row>
    <row r="58" spans="1:26" ht="26.45" customHeight="1" x14ac:dyDescent="0.25">
      <c r="A58" s="183" t="s">
        <v>147</v>
      </c>
      <c r="B58" s="184"/>
      <c r="C58" s="184"/>
      <c r="D58" s="185"/>
      <c r="E58" s="29">
        <v>43739</v>
      </c>
      <c r="F58" s="52">
        <v>1</v>
      </c>
      <c r="G58" s="30">
        <v>60</v>
      </c>
      <c r="H58" s="122" t="s">
        <v>148</v>
      </c>
    </row>
    <row r="59" spans="1:26" ht="24.6" customHeight="1" x14ac:dyDescent="0.25">
      <c r="A59" s="183" t="s">
        <v>149</v>
      </c>
      <c r="B59" s="184"/>
      <c r="C59" s="184"/>
      <c r="D59" s="185"/>
      <c r="E59" s="29">
        <v>43770</v>
      </c>
      <c r="F59" s="52">
        <v>1</v>
      </c>
      <c r="G59" s="30">
        <v>10</v>
      </c>
      <c r="H59" s="16" t="s">
        <v>150</v>
      </c>
    </row>
    <row r="60" spans="1:26" s="4" customFormat="1" ht="13.5" customHeight="1" x14ac:dyDescent="0.25">
      <c r="A60" s="175" t="s">
        <v>7</v>
      </c>
      <c r="B60" s="176"/>
      <c r="C60" s="176"/>
      <c r="D60" s="164"/>
      <c r="E60" s="76"/>
      <c r="F60" s="77"/>
      <c r="G60" s="78">
        <f>SUM(G57:G59)</f>
        <v>70.61</v>
      </c>
      <c r="H60" s="81"/>
    </row>
    <row r="61" spans="1:26" s="4" customFormat="1" ht="13.5" customHeight="1" x14ac:dyDescent="0.25">
      <c r="A61" s="110"/>
      <c r="B61" s="111"/>
      <c r="C61" s="111"/>
      <c r="D61" s="111"/>
      <c r="E61" s="112"/>
      <c r="F61" s="113"/>
      <c r="G61" s="114"/>
      <c r="H61" s="115"/>
    </row>
    <row r="62" spans="1:26" s="4" customFormat="1" ht="13.5" customHeight="1" x14ac:dyDescent="0.25">
      <c r="A62" s="110"/>
      <c r="B62" s="111"/>
      <c r="C62" s="111"/>
      <c r="D62" s="111"/>
      <c r="E62" s="112"/>
      <c r="F62" s="113"/>
      <c r="G62" s="114"/>
      <c r="H62" s="115"/>
    </row>
    <row r="63" spans="1:26" x14ac:dyDescent="0.25">
      <c r="A63" s="19" t="s">
        <v>46</v>
      </c>
      <c r="D63" s="20"/>
      <c r="E63" s="42"/>
      <c r="F63" s="51"/>
      <c r="G63" s="42"/>
    </row>
    <row r="64" spans="1:26" x14ac:dyDescent="0.25">
      <c r="A64" s="19" t="s">
        <v>47</v>
      </c>
      <c r="D64" s="20"/>
      <c r="E64" s="42"/>
      <c r="F64" s="51"/>
      <c r="G64" s="42"/>
    </row>
    <row r="65" spans="1:8" ht="23.25" customHeight="1" x14ac:dyDescent="0.25">
      <c r="A65" s="179" t="s">
        <v>59</v>
      </c>
      <c r="B65" s="158"/>
      <c r="C65" s="158"/>
      <c r="D65" s="158"/>
      <c r="E65" s="142"/>
      <c r="F65" s="129" t="s">
        <v>57</v>
      </c>
      <c r="G65" s="192" t="s">
        <v>151</v>
      </c>
      <c r="H65" s="193"/>
    </row>
    <row r="66" spans="1:8" x14ac:dyDescent="0.25">
      <c r="A66" s="179" t="s">
        <v>82</v>
      </c>
      <c r="B66" s="158"/>
      <c r="C66" s="158"/>
      <c r="D66" s="158"/>
      <c r="E66" s="142"/>
      <c r="F66" s="52">
        <v>0</v>
      </c>
      <c r="G66" s="192">
        <v>0</v>
      </c>
      <c r="H66" s="193"/>
    </row>
    <row r="67" spans="1:8" x14ac:dyDescent="0.25">
      <c r="A67" s="116"/>
      <c r="B67" s="117"/>
      <c r="C67" s="117"/>
      <c r="D67" s="117"/>
      <c r="E67" s="117"/>
      <c r="F67" s="118"/>
      <c r="G67" s="119"/>
    </row>
    <row r="68" spans="1:8" x14ac:dyDescent="0.25">
      <c r="A68" s="20"/>
      <c r="D68" s="20"/>
      <c r="E68" s="42"/>
      <c r="F68" s="51"/>
      <c r="G68" s="42"/>
    </row>
    <row r="69" spans="1:8" x14ac:dyDescent="0.25">
      <c r="A69" s="4" t="s">
        <v>132</v>
      </c>
    </row>
    <row r="70" spans="1:8" x14ac:dyDescent="0.25">
      <c r="A70" s="19" t="s">
        <v>152</v>
      </c>
      <c r="B70" s="43"/>
      <c r="C70" s="63"/>
      <c r="D70" s="19"/>
    </row>
    <row r="71" spans="1:8" ht="44.25" customHeight="1" x14ac:dyDescent="0.25">
      <c r="A71" s="173" t="s">
        <v>158</v>
      </c>
      <c r="B71" s="173"/>
      <c r="C71" s="173"/>
      <c r="D71" s="173"/>
      <c r="E71" s="173"/>
      <c r="F71" s="173"/>
      <c r="G71" s="173"/>
      <c r="H71" s="174"/>
    </row>
    <row r="72" spans="1:8" s="91" customFormat="1" ht="21.6" customHeight="1" x14ac:dyDescent="0.25">
      <c r="A72" s="135"/>
      <c r="B72" s="135"/>
      <c r="C72" s="135"/>
      <c r="D72" s="135"/>
      <c r="E72" s="135"/>
      <c r="F72" s="135"/>
      <c r="G72" s="135"/>
      <c r="H72" s="136"/>
    </row>
    <row r="73" spans="1:8" s="91" customFormat="1" ht="21" customHeight="1" x14ac:dyDescent="0.25">
      <c r="A73" s="135"/>
      <c r="B73" s="135"/>
      <c r="C73" s="135"/>
      <c r="D73" s="135"/>
      <c r="E73" s="135"/>
      <c r="F73" s="135"/>
      <c r="G73" s="135"/>
      <c r="H73" s="136"/>
    </row>
    <row r="74" spans="1:8" x14ac:dyDescent="0.25">
      <c r="A74" s="59"/>
      <c r="B74" s="25"/>
      <c r="C74" s="137"/>
      <c r="D74" s="59"/>
      <c r="E74" s="117"/>
      <c r="F74" s="138"/>
      <c r="G74" s="117"/>
      <c r="H74" s="25"/>
    </row>
    <row r="75" spans="1:8" x14ac:dyDescent="0.25">
      <c r="A75" s="4" t="s">
        <v>74</v>
      </c>
      <c r="B75" s="130"/>
      <c r="C75" s="131"/>
      <c r="D75" s="4"/>
      <c r="E75" s="132" t="s">
        <v>153</v>
      </c>
      <c r="F75" s="133"/>
    </row>
    <row r="76" spans="1:8" x14ac:dyDescent="0.25">
      <c r="A76" s="4" t="s">
        <v>75</v>
      </c>
      <c r="B76" s="130"/>
      <c r="C76" s="131"/>
      <c r="D76" s="4"/>
      <c r="E76" s="132"/>
      <c r="F76" s="133"/>
    </row>
    <row r="77" spans="1:8" x14ac:dyDescent="0.25">
      <c r="A77" s="4" t="s">
        <v>76</v>
      </c>
      <c r="B77" s="130"/>
      <c r="C77" s="131"/>
      <c r="D77" s="4"/>
      <c r="E77" s="132"/>
      <c r="F77" s="133"/>
    </row>
    <row r="78" spans="1:8" ht="33.75" customHeight="1" x14ac:dyDescent="0.25"/>
    <row r="79" spans="1:8" x14ac:dyDescent="0.25">
      <c r="A79" s="17" t="s">
        <v>155</v>
      </c>
    </row>
    <row r="80" spans="1:8" ht="12.75" customHeight="1" x14ac:dyDescent="0.25">
      <c r="A80" s="17" t="s">
        <v>77</v>
      </c>
      <c r="C80" s="40" t="s">
        <v>23</v>
      </c>
    </row>
    <row r="81" spans="1:3" ht="13.15" customHeight="1" x14ac:dyDescent="0.25">
      <c r="A81" s="17" t="s">
        <v>78</v>
      </c>
      <c r="C81" s="40" t="s">
        <v>79</v>
      </c>
    </row>
    <row r="82" spans="1:3" ht="13.15" customHeight="1" x14ac:dyDescent="0.25">
      <c r="A82" s="17" t="s">
        <v>80</v>
      </c>
      <c r="C82" s="40" t="s">
        <v>154</v>
      </c>
    </row>
  </sheetData>
  <mergeCells count="45">
    <mergeCell ref="G66:H66"/>
    <mergeCell ref="A66:E66"/>
    <mergeCell ref="A65:E65"/>
    <mergeCell ref="A53:B53"/>
    <mergeCell ref="A52:B52"/>
    <mergeCell ref="A40:B40"/>
    <mergeCell ref="A71:H71"/>
    <mergeCell ref="A60:D60"/>
    <mergeCell ref="A54:H54"/>
    <mergeCell ref="A56:D56"/>
    <mergeCell ref="A57:D57"/>
    <mergeCell ref="A59:D59"/>
    <mergeCell ref="A58:D58"/>
    <mergeCell ref="A51:B51"/>
    <mergeCell ref="A43:B43"/>
    <mergeCell ref="A48:B48"/>
    <mergeCell ref="A45:B45"/>
    <mergeCell ref="A49:B49"/>
    <mergeCell ref="A50:B50"/>
    <mergeCell ref="G65:H65"/>
    <mergeCell ref="A3:B3"/>
    <mergeCell ref="A6:H6"/>
    <mergeCell ref="A14:B14"/>
    <mergeCell ref="A15:B15"/>
    <mergeCell ref="A17:B17"/>
    <mergeCell ref="A7:B7"/>
    <mergeCell ref="A8:B8"/>
    <mergeCell ref="A10:B10"/>
    <mergeCell ref="A11:H11"/>
    <mergeCell ref="A12:B12"/>
    <mergeCell ref="A4:B4"/>
    <mergeCell ref="A5:B5"/>
    <mergeCell ref="A18:B18"/>
    <mergeCell ref="A26:B26"/>
    <mergeCell ref="A27:B27"/>
    <mergeCell ref="A38:B38"/>
    <mergeCell ref="A39:B39"/>
    <mergeCell ref="A29:B29"/>
    <mergeCell ref="A31:B31"/>
    <mergeCell ref="A33:B33"/>
    <mergeCell ref="A20:B20"/>
    <mergeCell ref="A23:B23"/>
    <mergeCell ref="A21:B21"/>
    <mergeCell ref="A35:B35"/>
    <mergeCell ref="A37:B37"/>
  </mergeCells>
  <pageMargins left="0.7" right="0.7" top="0.75" bottom="0.75" header="0.3" footer="0.3"/>
  <pageSetup paperSize="9" scale="3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Алексей</cp:lastModifiedBy>
  <cp:lastPrinted>2020-03-05T01:10:36Z</cp:lastPrinted>
  <dcterms:created xsi:type="dcterms:W3CDTF">2013-02-18T04:38:06Z</dcterms:created>
  <dcterms:modified xsi:type="dcterms:W3CDTF">2020-03-19T05:31:25Z</dcterms:modified>
</cp:coreProperties>
</file>