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8" l="1"/>
  <c r="H44" i="8"/>
  <c r="H42" i="8"/>
  <c r="F41" i="8"/>
  <c r="G41" i="8"/>
  <c r="E41" i="8"/>
  <c r="E40" i="8"/>
  <c r="E29" i="8"/>
  <c r="F29" i="8"/>
  <c r="G31" i="8"/>
  <c r="G32" i="8"/>
  <c r="G33" i="8"/>
  <c r="G34" i="8"/>
  <c r="G29" i="8"/>
  <c r="H29" i="8"/>
  <c r="G12" i="8"/>
  <c r="G15" i="8"/>
  <c r="G18" i="8"/>
  <c r="G21" i="8"/>
  <c r="G8" i="8"/>
  <c r="D42" i="8"/>
  <c r="D38" i="8"/>
  <c r="E39" i="8"/>
  <c r="E38" i="8"/>
  <c r="F39" i="8"/>
  <c r="F38" i="8"/>
  <c r="H38" i="8"/>
  <c r="E27" i="8"/>
  <c r="E26" i="8"/>
  <c r="C38" i="8"/>
  <c r="C8" i="8"/>
  <c r="G51" i="8"/>
  <c r="G26" i="8"/>
  <c r="F27" i="8"/>
  <c r="G27" i="8"/>
  <c r="G25" i="8"/>
  <c r="H25" i="8"/>
  <c r="G39" i="8"/>
  <c r="G37" i="8"/>
  <c r="H37" i="8"/>
  <c r="F8" i="8"/>
  <c r="E8" i="8"/>
  <c r="H8" i="8"/>
  <c r="H43" i="8"/>
  <c r="F35" i="8"/>
  <c r="F40" i="8"/>
  <c r="E35" i="8"/>
  <c r="G35" i="8"/>
  <c r="G40" i="8"/>
  <c r="H31" i="8"/>
  <c r="H32" i="8"/>
  <c r="H33" i="8"/>
  <c r="H34" i="8"/>
  <c r="H39" i="8"/>
  <c r="F26" i="8"/>
  <c r="C27" i="8"/>
  <c r="C26" i="8"/>
  <c r="C23" i="8"/>
  <c r="C22" i="8"/>
  <c r="C17" i="8"/>
  <c r="C1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H27" i="8"/>
  <c r="H26" i="8"/>
  <c r="G23" i="8"/>
  <c r="G22" i="8"/>
  <c r="G20" i="8"/>
  <c r="G19" i="8"/>
  <c r="G17" i="8"/>
  <c r="G16" i="8"/>
  <c r="G14" i="8"/>
  <c r="G13" i="8"/>
  <c r="G10" i="8"/>
  <c r="G9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<sst xmlns="http://schemas.openxmlformats.org/spreadsheetml/2006/main" count="158" uniqueCount="138">
  <si>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</si>
  <si>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</si>
  <si>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</si>
  <si>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</si>
  <si>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</si>
  <si>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</si>
  <si>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</si>
  <si>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</si>
  <si>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</si>
  <si>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</si>
  <si>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</si>
  <si>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</si>
  <si>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</si>
  <si>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</si>
  <si>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</si>
  <si>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</si>
  <si>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</si>
  <si>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</si>
  <si>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</si>
  <si>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</si>
  <si>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</si>
  <si>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</si>
  <si>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</si>
  <si>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</si>
  <si>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</si>
  <si>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</si>
  <si>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</si>
  <si>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</si>
  <si>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</si>
  <si>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</si>
  <si>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</si>
  <si>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</si>
  <si>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</si>
  <si>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</si>
  <si>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</si>
  <si>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</si>
  <si>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</si>
  <si>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</si>
  <si>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</si>
  <si>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</si>
  <si>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</si>
  <si>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</si>
  <si>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</si>
  <si>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</si>
  <si>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</si>
  <si>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</si>
  <si>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</si>
  <si>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</si>
  <si>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</si>
  <si>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</si>
  <si>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</si>
  <si>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</si>
  <si>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</si>
  <si>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</si>
  <si>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</si>
  <si>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</si>
  <si>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</si>
  <si>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</si>
  <si>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</si>
  <si>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</si>
  <si>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</si>
  <si>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</si>
  <si>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</si>
  <si>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</si>
  <si>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</si>
  <si>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</si>
  <si>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</si>
  <si>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</si>
  <si>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</si>
  <si>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</si>
  <si>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</si>
  <si>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</si>
  <si>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</si>
  <si>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</si>
  <si>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</si>
  <si>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</si>
  <si>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неименование работ</t>
  </si>
  <si>
    <t>ООО "Чистый двор"</t>
  </si>
  <si>
    <t>ООО "Эра"</t>
  </si>
  <si>
    <t>ул. Тунгусская, 8</t>
  </si>
  <si>
    <t>2-265-897</t>
  </si>
  <si>
    <t>1.Сведения об Управляющей компании Ленинского района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</si>
  <si>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</si>
  <si>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</si>
  <si>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</si>
  <si>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</si>
  <si>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</si>
  <si>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</si>
  <si>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</si>
  <si>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</si>
  <si>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</si>
  <si>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</si>
  <si>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</si>
  <si>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</si>
  <si>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</si>
  <si>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</si>
  <si>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</si>
  <si>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173 по ул.Светланская</t>
  </si>
  <si>
    <t>Ленинского района"</t>
  </si>
  <si>
    <t>01.04.2012 г.</t>
  </si>
  <si>
    <t>Количество проживающих</t>
  </si>
  <si>
    <t>ИТОГО ПО ДОМУ:</t>
  </si>
  <si>
    <t>ПРОЧИЕ УСЛУГИ:</t>
  </si>
  <si>
    <t>ИТОГО ПО ПРОЧИМ УСЛУГАМ: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</si>
  <si>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</si>
  <si>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</si>
  <si>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</si>
  <si>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С УЧЕТОМ ОСТАТКОВ:</t>
  </si>
  <si>
    <t>Всего по дому</t>
  </si>
  <si>
    <t>исполн-ль</t>
  </si>
  <si>
    <t>ООО " Восток Мегаполис"</t>
  </si>
  <si>
    <t>531,20 м2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</si>
  <si>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</si>
  <si>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</si>
  <si>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</si>
  <si>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</si>
  <si>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</si>
  <si>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</si>
  <si>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Часть 4</t>
  </si>
  <si>
    <t xml:space="preserve">                       Отчет ООО "Управляющей компании Ленинского района"  за 2019 г.</t>
  </si>
  <si>
    <t xml:space="preserve">               ООО "Управляющая компания Ленинского района"</t>
  </si>
  <si>
    <t>Тяптин Андрей Александрович</t>
  </si>
  <si>
    <t>3 595,10 м2</t>
  </si>
  <si>
    <t>138 чел</t>
  </si>
  <si>
    <t>570,10  м2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</si>
  <si>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</si>
  <si>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</si>
  <si>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</si>
  <si>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1. Текущий ремонт коммуникаций, проходящих через нежилые помещения</t>
  </si>
  <si>
    <t>переходящие остатки д/ср-в на конец 2019г</t>
  </si>
  <si>
    <t>3. Перечень работ, выполненных по статье " текущий ремонт"  в 2019 году.</t>
  </si>
  <si>
    <t>Работ в 2019 г - нет</t>
  </si>
  <si>
    <t>План по статье "текущий ремонт" на 2020 год</t>
  </si>
  <si>
    <t>А.А.Тяптин</t>
  </si>
  <si>
    <t>2-205-087</t>
  </si>
  <si>
    <t>Управляющая компания предлагает: ремонт системы СЦО, ремонт кровли . Собственникам необходимо предоставить протокол общего собрания на проведение указанных, или иных работ.</t>
  </si>
  <si>
    <t>Исп:</t>
  </si>
  <si>
    <t xml:space="preserve">ИСХ.  № 659/03   от  17.03.2020 год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</si>
</sst>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16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9" fillId="0" borderId="6" xfId="0" applyFont="1" applyBorder="1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0" fillId="0" borderId="0" xfId="0" applyNumberFormat="1" applyAlignment="1"/>
    <xf numFmtId="2" fontId="0" fillId="0" borderId="0" xfId="0" applyNumberFormat="1"/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E7" sqref="E7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119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4"/>
      <c r="C3" s="23" t="s">
        <v>97</v>
      </c>
    </row>
    <row r="4" spans="1:4" s="22" customFormat="1" ht="14.25" customHeight="1" x14ac:dyDescent="0.2">
      <c r="A4" s="21" t="s">
        <v>137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81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120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7" t="s">
        <v>121</v>
      </c>
      <c r="D9" s="128"/>
    </row>
    <row r="10" spans="1:4" s="3" customFormat="1" ht="24" customHeight="1" x14ac:dyDescent="0.25">
      <c r="A10" s="13" t="s">
        <v>2</v>
      </c>
      <c r="B10" s="15" t="s">
        <v>11</v>
      </c>
      <c r="C10" s="129" t="s">
        <v>82</v>
      </c>
      <c r="D10" s="126"/>
    </row>
    <row r="11" spans="1:4" s="3" customFormat="1" ht="15" customHeight="1" x14ac:dyDescent="0.25">
      <c r="A11" s="13" t="s">
        <v>3</v>
      </c>
      <c r="B11" s="14" t="s">
        <v>12</v>
      </c>
      <c r="C11" s="127" t="s">
        <v>13</v>
      </c>
      <c r="D11" s="128"/>
    </row>
    <row r="12" spans="1:4" s="3" customFormat="1" ht="16.5" customHeight="1" x14ac:dyDescent="0.25">
      <c r="A12" s="133">
        <v>5</v>
      </c>
      <c r="B12" s="133" t="s">
        <v>83</v>
      </c>
      <c r="C12" s="53" t="s">
        <v>84</v>
      </c>
      <c r="D12" s="54" t="s">
        <v>85</v>
      </c>
    </row>
    <row r="13" spans="1:4" s="3" customFormat="1" ht="14.25" customHeight="1" x14ac:dyDescent="0.25">
      <c r="A13" s="133"/>
      <c r="B13" s="133"/>
      <c r="C13" s="53" t="s">
        <v>86</v>
      </c>
      <c r="D13" s="54" t="s">
        <v>87</v>
      </c>
    </row>
    <row r="14" spans="1:4" s="3" customFormat="1" x14ac:dyDescent="0.25">
      <c r="A14" s="133"/>
      <c r="B14" s="133"/>
      <c r="C14" s="53" t="s">
        <v>88</v>
      </c>
      <c r="D14" s="54" t="s">
        <v>89</v>
      </c>
    </row>
    <row r="15" spans="1:4" s="3" customFormat="1" ht="16.5" customHeight="1" x14ac:dyDescent="0.25">
      <c r="A15" s="133"/>
      <c r="B15" s="133"/>
      <c r="C15" s="53" t="s">
        <v>90</v>
      </c>
      <c r="D15" s="54" t="s">
        <v>92</v>
      </c>
    </row>
    <row r="16" spans="1:4" s="3" customFormat="1" ht="16.5" customHeight="1" x14ac:dyDescent="0.25">
      <c r="A16" s="133"/>
      <c r="B16" s="133"/>
      <c r="C16" s="53" t="s">
        <v>91</v>
      </c>
      <c r="D16" s="54" t="s">
        <v>85</v>
      </c>
    </row>
    <row r="17" spans="1:4" s="5" customFormat="1" ht="15.75" customHeight="1" x14ac:dyDescent="0.25">
      <c r="A17" s="133"/>
      <c r="B17" s="133"/>
      <c r="C17" s="53" t="s">
        <v>93</v>
      </c>
      <c r="D17" s="54" t="s">
        <v>94</v>
      </c>
    </row>
    <row r="18" spans="1:4" s="5" customFormat="1" ht="15.75" customHeight="1" x14ac:dyDescent="0.25">
      <c r="A18" s="133"/>
      <c r="B18" s="133"/>
      <c r="C18" s="55" t="s">
        <v>95</v>
      </c>
      <c r="D18" s="54" t="s">
        <v>96</v>
      </c>
    </row>
    <row r="19" spans="1:4" ht="21.75" customHeight="1" x14ac:dyDescent="0.25">
      <c r="A19" s="13" t="s">
        <v>4</v>
      </c>
      <c r="B19" s="14" t="s">
        <v>14</v>
      </c>
      <c r="C19" s="134" t="s">
        <v>74</v>
      </c>
      <c r="D19" s="135"/>
    </row>
    <row r="20" spans="1:4" s="5" customFormat="1" ht="22.9" customHeight="1" x14ac:dyDescent="0.25">
      <c r="A20" s="13" t="s">
        <v>5</v>
      </c>
      <c r="B20" s="15" t="s">
        <v>15</v>
      </c>
      <c r="C20" s="136" t="s">
        <v>48</v>
      </c>
      <c r="D20" s="137"/>
    </row>
    <row r="21" spans="1:4" s="5" customFormat="1" ht="15" customHeight="1" x14ac:dyDescent="0.25">
      <c r="A21" s="13" t="s">
        <v>6</v>
      </c>
      <c r="B21" s="14" t="s">
        <v>16</v>
      </c>
      <c r="C21" s="129" t="s">
        <v>17</v>
      </c>
      <c r="D21" s="138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0" customHeight="1" x14ac:dyDescent="0.25">
      <c r="A26" s="130" t="s">
        <v>24</v>
      </c>
      <c r="B26" s="131"/>
      <c r="C26" s="131"/>
      <c r="D26" s="132"/>
    </row>
    <row r="27" spans="1:4" ht="12" customHeight="1" x14ac:dyDescent="0.25">
      <c r="A27" s="50"/>
      <c r="B27" s="51"/>
      <c r="C27" s="51"/>
      <c r="D27" s="52"/>
    </row>
    <row r="28" spans="1:4" ht="13.5" customHeight="1" x14ac:dyDescent="0.25">
      <c r="A28" s="7">
        <v>1</v>
      </c>
      <c r="B28" s="6" t="s">
        <v>77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78</v>
      </c>
      <c r="C30" s="6" t="s">
        <v>79</v>
      </c>
      <c r="D30" s="6" t="s">
        <v>80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110</v>
      </c>
      <c r="C33" s="6" t="s">
        <v>79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25">
        <v>1969</v>
      </c>
      <c r="D38" s="124"/>
    </row>
    <row r="39" spans="1:4" x14ac:dyDescent="0.25">
      <c r="A39" s="7">
        <v>2</v>
      </c>
      <c r="B39" s="6" t="s">
        <v>31</v>
      </c>
      <c r="C39" s="125">
        <v>7</v>
      </c>
      <c r="D39" s="124"/>
    </row>
    <row r="40" spans="1:4" x14ac:dyDescent="0.25">
      <c r="A40" s="7">
        <v>3</v>
      </c>
      <c r="B40" s="6" t="s">
        <v>32</v>
      </c>
      <c r="C40" s="125">
        <v>5</v>
      </c>
      <c r="D40" s="124"/>
    </row>
    <row r="41" spans="1:4" ht="15" customHeight="1" x14ac:dyDescent="0.25">
      <c r="A41" s="7">
        <v>4</v>
      </c>
      <c r="B41" s="6" t="s">
        <v>30</v>
      </c>
      <c r="C41" s="125" t="s">
        <v>67</v>
      </c>
      <c r="D41" s="124"/>
    </row>
    <row r="42" spans="1:4" x14ac:dyDescent="0.25">
      <c r="A42" s="7">
        <v>5</v>
      </c>
      <c r="B42" s="6" t="s">
        <v>33</v>
      </c>
      <c r="C42" s="125" t="s">
        <v>67</v>
      </c>
      <c r="D42" s="124"/>
    </row>
    <row r="43" spans="1:4" x14ac:dyDescent="0.25">
      <c r="A43" s="7">
        <v>6</v>
      </c>
      <c r="B43" s="6" t="s">
        <v>34</v>
      </c>
      <c r="C43" s="125" t="s">
        <v>122</v>
      </c>
      <c r="D43" s="124"/>
    </row>
    <row r="44" spans="1:4" ht="15" customHeight="1" x14ac:dyDescent="0.25">
      <c r="A44" s="7">
        <v>7</v>
      </c>
      <c r="B44" s="6" t="s">
        <v>35</v>
      </c>
      <c r="C44" s="125" t="s">
        <v>124</v>
      </c>
      <c r="D44" s="124"/>
    </row>
    <row r="45" spans="1:4" x14ac:dyDescent="0.25">
      <c r="A45" s="7">
        <v>8</v>
      </c>
      <c r="B45" s="6" t="s">
        <v>36</v>
      </c>
      <c r="C45" s="125" t="s">
        <v>111</v>
      </c>
      <c r="D45" s="124"/>
    </row>
    <row r="46" spans="1:4" x14ac:dyDescent="0.25">
      <c r="A46" s="7">
        <v>9</v>
      </c>
      <c r="B46" s="6" t="s">
        <v>100</v>
      </c>
      <c r="C46" s="125" t="s">
        <v>123</v>
      </c>
      <c r="D46" s="126"/>
    </row>
    <row r="47" spans="1:4" x14ac:dyDescent="0.25">
      <c r="A47" s="7">
        <v>10</v>
      </c>
      <c r="B47" s="6" t="s">
        <v>66</v>
      </c>
      <c r="C47" s="123" t="s">
        <v>99</v>
      </c>
      <c r="D47" s="124"/>
    </row>
    <row r="48" spans="1:4" x14ac:dyDescent="0.25">
      <c r="A48" s="4"/>
    </row>
    <row r="49" spans="1:4" x14ac:dyDescent="0.25">
      <c r="A49" s="4"/>
    </row>
    <row r="51" spans="1:4" x14ac:dyDescent="0.25">
      <c r="A51" s="56"/>
      <c r="B51" s="56"/>
      <c r="C51" s="57"/>
      <c r="D51" s="58"/>
    </row>
    <row r="52" spans="1:4" x14ac:dyDescent="0.25">
      <c r="A52" s="56"/>
      <c r="B52" s="56"/>
      <c r="C52" s="57"/>
      <c r="D52" s="58"/>
    </row>
    <row r="53" spans="1:4" x14ac:dyDescent="0.25">
      <c r="A53" s="56"/>
      <c r="B53" s="56"/>
      <c r="C53" s="57"/>
      <c r="D53" s="58"/>
    </row>
    <row r="54" spans="1:4" x14ac:dyDescent="0.25">
      <c r="A54" s="56"/>
      <c r="B54" s="56"/>
      <c r="C54" s="57"/>
      <c r="D54" s="58"/>
    </row>
    <row r="55" spans="1:4" x14ac:dyDescent="0.25">
      <c r="A55" s="56"/>
      <c r="B55" s="56"/>
      <c r="C55" s="59"/>
      <c r="D55" s="58"/>
    </row>
    <row r="56" spans="1:4" x14ac:dyDescent="0.25">
      <c r="A56" s="56"/>
      <c r="B56" s="56"/>
      <c r="C56" s="60"/>
      <c r="D56" s="58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topLeftCell="A42" zoomScale="130" zoomScaleNormal="130" workbookViewId="0">
      <selection sqref="A1:H71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3" customWidth="1"/>
    <col min="4" max="4" width="8.7109375" customWidth="1"/>
    <col min="5" max="5" width="9" customWidth="1"/>
    <col min="6" max="6" width="9.7109375" customWidth="1"/>
    <col min="7" max="7" width="13.28515625" customWidth="1"/>
  </cols>
  <sheetData>
    <row r="1" spans="1:26" x14ac:dyDescent="0.25">
      <c r="A1" s="4" t="s">
        <v>106</v>
      </c>
      <c r="B1"/>
      <c r="C1" s="34"/>
      <c r="D1" s="34"/>
      <c r="G1" s="34"/>
      <c r="H1" s="1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 x14ac:dyDescent="0.25">
      <c r="A2" s="4" t="s">
        <v>125</v>
      </c>
      <c r="B2"/>
      <c r="C2" s="34"/>
      <c r="D2" s="34"/>
      <c r="G2" s="34"/>
      <c r="H2" s="1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99" customFormat="1" ht="25.5" customHeight="1" x14ac:dyDescent="0.25">
      <c r="A3" s="139" t="s">
        <v>126</v>
      </c>
      <c r="B3" s="139"/>
      <c r="C3" s="92"/>
      <c r="D3" s="93">
        <v>405.07</v>
      </c>
      <c r="E3" s="94"/>
      <c r="F3" s="95"/>
      <c r="G3" s="95"/>
      <c r="H3" s="96"/>
      <c r="I3" s="97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s="99" customFormat="1" ht="15.75" customHeight="1" x14ac:dyDescent="0.25">
      <c r="A4" s="139" t="s">
        <v>104</v>
      </c>
      <c r="B4" s="140"/>
      <c r="C4" s="92"/>
      <c r="D4" s="93">
        <v>452.21</v>
      </c>
      <c r="E4" s="94"/>
      <c r="F4" s="95"/>
      <c r="G4" s="95"/>
      <c r="H4" s="100"/>
      <c r="I4" s="97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s="99" customFormat="1" ht="16.5" customHeight="1" x14ac:dyDescent="0.25">
      <c r="A5" s="139" t="s">
        <v>105</v>
      </c>
      <c r="B5" s="140"/>
      <c r="C5" s="92"/>
      <c r="D5" s="93">
        <v>-47.14</v>
      </c>
      <c r="E5" s="94"/>
      <c r="F5" s="95"/>
      <c r="G5" s="95"/>
      <c r="H5" s="96"/>
      <c r="I5" s="97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15" customHeight="1" x14ac:dyDescent="0.25">
      <c r="A6" s="164" t="s">
        <v>127</v>
      </c>
      <c r="B6" s="165"/>
      <c r="C6" s="165"/>
      <c r="D6" s="165"/>
      <c r="E6" s="165"/>
      <c r="F6" s="165"/>
      <c r="G6" s="165"/>
      <c r="H6" s="166"/>
      <c r="I6" s="8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56.25" customHeight="1" x14ac:dyDescent="0.25">
      <c r="A7" s="145" t="s">
        <v>54</v>
      </c>
      <c r="B7" s="146"/>
      <c r="C7" s="86" t="s">
        <v>55</v>
      </c>
      <c r="D7" s="28" t="s">
        <v>56</v>
      </c>
      <c r="E7" s="28" t="s">
        <v>57</v>
      </c>
      <c r="F7" s="28" t="s">
        <v>58</v>
      </c>
      <c r="G7" s="35" t="s">
        <v>59</v>
      </c>
      <c r="H7" s="28" t="s">
        <v>60</v>
      </c>
      <c r="I7" s="87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7.25" customHeight="1" x14ac:dyDescent="0.25">
      <c r="A8" s="145" t="s">
        <v>61</v>
      </c>
      <c r="B8" s="149"/>
      <c r="C8" s="40">
        <f>C12+C15+C18+C21</f>
        <v>16.100000000000001</v>
      </c>
      <c r="D8" s="72">
        <v>-45.05</v>
      </c>
      <c r="E8" s="72">
        <f>E12+E15+E18+E21</f>
        <v>693.58999999999992</v>
      </c>
      <c r="F8" s="72">
        <f>F12+F15+F18+F21</f>
        <v>672.61</v>
      </c>
      <c r="G8" s="72">
        <f>G12+G15+G18+G21</f>
        <v>672.61</v>
      </c>
      <c r="H8" s="46">
        <f t="shared" ref="H8:H10" si="0">F8-E8+D8</f>
        <v>-66.029999999999902</v>
      </c>
    </row>
    <row r="9" spans="1:26" x14ac:dyDescent="0.25">
      <c r="A9" s="36" t="s">
        <v>62</v>
      </c>
      <c r="B9" s="37"/>
      <c r="C9" s="41">
        <f>C8-C10</f>
        <v>14.490000000000002</v>
      </c>
      <c r="D9" s="46">
        <f>D8-D10</f>
        <v>-40.544999999999995</v>
      </c>
      <c r="E9" s="46">
        <f>E8-E10</f>
        <v>624.23099999999988</v>
      </c>
      <c r="F9" s="46">
        <f>F8-F10</f>
        <v>605.34900000000005</v>
      </c>
      <c r="G9" s="46">
        <f>G8-G10</f>
        <v>605.34900000000005</v>
      </c>
      <c r="H9" s="46">
        <f t="shared" si="0"/>
        <v>-59.426999999999829</v>
      </c>
    </row>
    <row r="10" spans="1:26" x14ac:dyDescent="0.25">
      <c r="A10" s="147" t="s">
        <v>63</v>
      </c>
      <c r="B10" s="148"/>
      <c r="C10" s="41">
        <f>C8*10%</f>
        <v>1.6100000000000003</v>
      </c>
      <c r="D10" s="46">
        <f>D8*10%</f>
        <v>-4.5049999999999999</v>
      </c>
      <c r="E10" s="46">
        <f>E8*10%</f>
        <v>69.358999999999995</v>
      </c>
      <c r="F10" s="46">
        <f>F8*10%</f>
        <v>67.26100000000001</v>
      </c>
      <c r="G10" s="46">
        <f>G8*10%</f>
        <v>67.26100000000001</v>
      </c>
      <c r="H10" s="46">
        <f t="shared" si="0"/>
        <v>-6.6029999999999847</v>
      </c>
    </row>
    <row r="11" spans="1:26" ht="12.75" customHeight="1" x14ac:dyDescent="0.25">
      <c r="A11" s="150" t="s">
        <v>64</v>
      </c>
      <c r="B11" s="151"/>
      <c r="C11" s="151"/>
      <c r="D11" s="151"/>
      <c r="E11" s="151"/>
      <c r="F11" s="151"/>
      <c r="G11" s="151"/>
      <c r="H11" s="149"/>
    </row>
    <row r="12" spans="1:26" x14ac:dyDescent="0.25">
      <c r="A12" s="152" t="s">
        <v>45</v>
      </c>
      <c r="B12" s="153"/>
      <c r="C12" s="40">
        <v>5.75</v>
      </c>
      <c r="D12" s="73">
        <v>-16.149999999999999</v>
      </c>
      <c r="E12" s="73">
        <v>247.7</v>
      </c>
      <c r="F12" s="73">
        <v>240.26</v>
      </c>
      <c r="G12" s="73">
        <f>F12</f>
        <v>240.26</v>
      </c>
      <c r="H12" s="46">
        <f>F12-E12+D12</f>
        <v>-23.589999999999996</v>
      </c>
    </row>
    <row r="13" spans="1:26" x14ac:dyDescent="0.25">
      <c r="A13" s="36" t="s">
        <v>62</v>
      </c>
      <c r="B13" s="37"/>
      <c r="C13" s="41">
        <f>C12-C14</f>
        <v>5.1749999999999998</v>
      </c>
      <c r="D13" s="46">
        <f>D12-D14</f>
        <v>-14.534999999999998</v>
      </c>
      <c r="E13" s="46">
        <f>E12-E14</f>
        <v>222.92999999999998</v>
      </c>
      <c r="F13" s="46">
        <f>F12-F14</f>
        <v>216.23399999999998</v>
      </c>
      <c r="G13" s="46">
        <f>G12-G14</f>
        <v>216.23399999999998</v>
      </c>
      <c r="H13" s="46">
        <f t="shared" ref="H13:H23" si="1">F13-E13+D13</f>
        <v>-21.230999999999995</v>
      </c>
    </row>
    <row r="14" spans="1:26" x14ac:dyDescent="0.25">
      <c r="A14" s="147" t="s">
        <v>63</v>
      </c>
      <c r="B14" s="148"/>
      <c r="C14" s="41">
        <f>C12*10%</f>
        <v>0.57500000000000007</v>
      </c>
      <c r="D14" s="46">
        <f>D12*10%</f>
        <v>-1.615</v>
      </c>
      <c r="E14" s="46">
        <f>E12*10%</f>
        <v>24.77</v>
      </c>
      <c r="F14" s="46">
        <f>F12*10%</f>
        <v>24.026</v>
      </c>
      <c r="G14" s="46">
        <f>G12*10%</f>
        <v>24.026</v>
      </c>
      <c r="H14" s="46">
        <f t="shared" si="1"/>
        <v>-2.359</v>
      </c>
    </row>
    <row r="15" spans="1:26" ht="23.25" customHeight="1" x14ac:dyDescent="0.25">
      <c r="A15" s="152" t="s">
        <v>39</v>
      </c>
      <c r="B15" s="153"/>
      <c r="C15" s="40">
        <v>3.51</v>
      </c>
      <c r="D15" s="73">
        <v>-9.91</v>
      </c>
      <c r="E15" s="73">
        <v>151.21</v>
      </c>
      <c r="F15" s="73">
        <v>148.22999999999999</v>
      </c>
      <c r="G15" s="73">
        <f>F15</f>
        <v>148.22999999999999</v>
      </c>
      <c r="H15" s="46">
        <f t="shared" si="1"/>
        <v>-12.890000000000018</v>
      </c>
    </row>
    <row r="16" spans="1:26" x14ac:dyDescent="0.25">
      <c r="A16" s="36" t="s">
        <v>62</v>
      </c>
      <c r="B16" s="37"/>
      <c r="C16" s="41">
        <f>C15-C17</f>
        <v>3.1589999999999998</v>
      </c>
      <c r="D16" s="46">
        <f>D15-D17</f>
        <v>-8.9190000000000005</v>
      </c>
      <c r="E16" s="46">
        <f>E15-E17</f>
        <v>136.089</v>
      </c>
      <c r="F16" s="46">
        <f>F15-F17</f>
        <v>133.40699999999998</v>
      </c>
      <c r="G16" s="46">
        <f>G15-G17</f>
        <v>133.40699999999998</v>
      </c>
      <c r="H16" s="46">
        <f t="shared" si="1"/>
        <v>-11.601000000000017</v>
      </c>
    </row>
    <row r="17" spans="1:10" ht="15" customHeight="1" x14ac:dyDescent="0.25">
      <c r="A17" s="147" t="s">
        <v>63</v>
      </c>
      <c r="B17" s="148"/>
      <c r="C17" s="41">
        <f>C15*10%</f>
        <v>0.35099999999999998</v>
      </c>
      <c r="D17" s="46">
        <f>D15*10%</f>
        <v>-0.9910000000000001</v>
      </c>
      <c r="E17" s="46">
        <f>E15*10%</f>
        <v>15.121000000000002</v>
      </c>
      <c r="F17" s="46">
        <f>F15*10%</f>
        <v>14.823</v>
      </c>
      <c r="G17" s="46">
        <f>G15*10%</f>
        <v>14.823</v>
      </c>
      <c r="H17" s="46">
        <f t="shared" si="1"/>
        <v>-1.2890000000000019</v>
      </c>
    </row>
    <row r="18" spans="1:10" ht="12" customHeight="1" x14ac:dyDescent="0.25">
      <c r="A18" s="152" t="s">
        <v>46</v>
      </c>
      <c r="B18" s="153"/>
      <c r="C18" s="39">
        <v>2.41</v>
      </c>
      <c r="D18" s="73">
        <v>-6.84</v>
      </c>
      <c r="E18" s="73">
        <v>103.83</v>
      </c>
      <c r="F18" s="73">
        <v>100.71</v>
      </c>
      <c r="G18" s="73">
        <f>F18</f>
        <v>100.71</v>
      </c>
      <c r="H18" s="46">
        <f t="shared" si="1"/>
        <v>-9.9600000000000044</v>
      </c>
    </row>
    <row r="19" spans="1:10" ht="13.5" customHeight="1" x14ac:dyDescent="0.25">
      <c r="A19" s="36" t="s">
        <v>62</v>
      </c>
      <c r="B19" s="37"/>
      <c r="C19" s="41">
        <f>C18-C20</f>
        <v>2.169</v>
      </c>
      <c r="D19" s="46">
        <f>D18-D20</f>
        <v>-6.1559999999999997</v>
      </c>
      <c r="E19" s="46">
        <f>E18-E20</f>
        <v>93.447000000000003</v>
      </c>
      <c r="F19" s="46">
        <f>F18-F20</f>
        <v>90.638999999999996</v>
      </c>
      <c r="G19" s="46">
        <f>G18-G20</f>
        <v>90.638999999999996</v>
      </c>
      <c r="H19" s="46">
        <f t="shared" si="1"/>
        <v>-8.9640000000000057</v>
      </c>
    </row>
    <row r="20" spans="1:10" ht="12.75" customHeight="1" x14ac:dyDescent="0.25">
      <c r="A20" s="147" t="s">
        <v>63</v>
      </c>
      <c r="B20" s="148"/>
      <c r="C20" s="41">
        <f>C18*10%</f>
        <v>0.24100000000000002</v>
      </c>
      <c r="D20" s="46">
        <f>D18*10%</f>
        <v>-0.68400000000000005</v>
      </c>
      <c r="E20" s="46">
        <f>E18*10%</f>
        <v>10.383000000000001</v>
      </c>
      <c r="F20" s="46">
        <f>F18*10%</f>
        <v>10.071</v>
      </c>
      <c r="G20" s="46">
        <f>G18*10%</f>
        <v>10.071</v>
      </c>
      <c r="H20" s="46">
        <f t="shared" si="1"/>
        <v>-0.99600000000000122</v>
      </c>
    </row>
    <row r="21" spans="1:10" ht="14.25" customHeight="1" x14ac:dyDescent="0.25">
      <c r="A21" s="11" t="s">
        <v>75</v>
      </c>
      <c r="B21" s="38"/>
      <c r="C21" s="42">
        <v>4.43</v>
      </c>
      <c r="D21" s="46">
        <v>-12.15</v>
      </c>
      <c r="E21" s="46">
        <v>190.85</v>
      </c>
      <c r="F21" s="46">
        <v>183.41</v>
      </c>
      <c r="G21" s="46">
        <f>F21</f>
        <v>183.41</v>
      </c>
      <c r="H21" s="46">
        <f t="shared" si="1"/>
        <v>-19.589999999999996</v>
      </c>
    </row>
    <row r="22" spans="1:10" ht="14.25" customHeight="1" x14ac:dyDescent="0.25">
      <c r="A22" s="36" t="s">
        <v>62</v>
      </c>
      <c r="B22" s="37"/>
      <c r="C22" s="41">
        <f>C21-C23</f>
        <v>3.9869999999999997</v>
      </c>
      <c r="D22" s="46">
        <f>D21-D23</f>
        <v>-10.935</v>
      </c>
      <c r="E22" s="46">
        <f>E21-E23</f>
        <v>171.76499999999999</v>
      </c>
      <c r="F22" s="46">
        <f>F21-F23</f>
        <v>165.06899999999999</v>
      </c>
      <c r="G22" s="46">
        <f>G21-G23</f>
        <v>165.06899999999999</v>
      </c>
      <c r="H22" s="46">
        <f t="shared" si="1"/>
        <v>-17.631</v>
      </c>
    </row>
    <row r="23" spans="1:10" x14ac:dyDescent="0.25">
      <c r="A23" s="147" t="s">
        <v>63</v>
      </c>
      <c r="B23" s="148"/>
      <c r="C23" s="41">
        <f>C21*10%</f>
        <v>0.443</v>
      </c>
      <c r="D23" s="46">
        <f>D21*10%</f>
        <v>-1.2150000000000001</v>
      </c>
      <c r="E23" s="46">
        <f>E21*10%</f>
        <v>19.085000000000001</v>
      </c>
      <c r="F23" s="46">
        <f>F21*10%</f>
        <v>18.341000000000001</v>
      </c>
      <c r="G23" s="46">
        <f>G21*10%</f>
        <v>18.341000000000001</v>
      </c>
      <c r="H23" s="46">
        <f t="shared" si="1"/>
        <v>-1.9589999999999999</v>
      </c>
    </row>
    <row r="24" spans="1:10" s="99" customFormat="1" ht="6.75" customHeight="1" x14ac:dyDescent="0.25">
      <c r="A24" s="101"/>
      <c r="B24" s="102"/>
      <c r="C24" s="103"/>
      <c r="D24" s="104"/>
      <c r="E24" s="103"/>
      <c r="F24" s="103"/>
      <c r="G24" s="105"/>
      <c r="H24" s="106"/>
    </row>
    <row r="25" spans="1:10" ht="15" customHeight="1" x14ac:dyDescent="0.25">
      <c r="A25" s="145" t="s">
        <v>40</v>
      </c>
      <c r="B25" s="149"/>
      <c r="C25" s="42">
        <v>5.38</v>
      </c>
      <c r="D25" s="61">
        <v>280.02</v>
      </c>
      <c r="E25" s="61">
        <v>231.78</v>
      </c>
      <c r="F25" s="61">
        <v>224.83</v>
      </c>
      <c r="G25" s="74">
        <f>G26+G27</f>
        <v>22.483000000000004</v>
      </c>
      <c r="H25" s="61">
        <f>F25-E25-G25+D25+F25</f>
        <v>475.41700000000003</v>
      </c>
    </row>
    <row r="26" spans="1:10" ht="15.75" customHeight="1" x14ac:dyDescent="0.25">
      <c r="A26" s="36" t="s">
        <v>65</v>
      </c>
      <c r="B26" s="37"/>
      <c r="C26" s="41">
        <f>C25-C27</f>
        <v>4.8419999999999996</v>
      </c>
      <c r="D26" s="46">
        <v>279.2</v>
      </c>
      <c r="E26" s="46">
        <f>E25-E27</f>
        <v>208.602</v>
      </c>
      <c r="F26" s="46">
        <f>F25-F27</f>
        <v>202.34700000000001</v>
      </c>
      <c r="G26" s="75">
        <f>G51</f>
        <v>0</v>
      </c>
      <c r="H26" s="46">
        <f t="shared" ref="H26:H27" si="2">F26-E26-G26+D26+F26</f>
        <v>475.29200000000003</v>
      </c>
      <c r="J26" s="122"/>
    </row>
    <row r="27" spans="1:10" ht="12.75" customHeight="1" x14ac:dyDescent="0.25">
      <c r="A27" s="147" t="s">
        <v>63</v>
      </c>
      <c r="B27" s="148"/>
      <c r="C27" s="41">
        <f>C25*10%</f>
        <v>0.53800000000000003</v>
      </c>
      <c r="D27" s="46">
        <v>0.82</v>
      </c>
      <c r="E27" s="46">
        <f>E25*10%</f>
        <v>23.178000000000001</v>
      </c>
      <c r="F27" s="46">
        <f>F25*10%</f>
        <v>22.483000000000004</v>
      </c>
      <c r="G27" s="46">
        <f>F27</f>
        <v>22.483000000000004</v>
      </c>
      <c r="H27" s="46">
        <f t="shared" si="2"/>
        <v>0.12500000000000355</v>
      </c>
    </row>
    <row r="28" spans="1:10" ht="9.75" customHeight="1" x14ac:dyDescent="0.25">
      <c r="A28" s="119"/>
      <c r="B28" s="118"/>
      <c r="C28" s="41"/>
      <c r="D28" s="46"/>
      <c r="E28" s="46"/>
      <c r="F28" s="46"/>
      <c r="G28" s="120"/>
      <c r="H28" s="46"/>
    </row>
    <row r="29" spans="1:10" s="4" customFormat="1" ht="12.75" customHeight="1" x14ac:dyDescent="0.25">
      <c r="A29" s="141" t="s">
        <v>112</v>
      </c>
      <c r="B29" s="142"/>
      <c r="C29" s="95"/>
      <c r="D29" s="94">
        <v>-2.09</v>
      </c>
      <c r="E29" s="95">
        <f>E31+E32+E33+E34</f>
        <v>37.340000000000003</v>
      </c>
      <c r="F29" s="95">
        <f>F31+F32+F33+F34</f>
        <v>36.319999999999993</v>
      </c>
      <c r="G29" s="116">
        <f>G31+G32+G33+G34</f>
        <v>36.319999999999993</v>
      </c>
      <c r="H29" s="94">
        <f>F29-E29-G29+D29+F29</f>
        <v>-3.1100000000000136</v>
      </c>
    </row>
    <row r="30" spans="1:10" ht="12.75" customHeight="1" x14ac:dyDescent="0.25">
      <c r="A30" s="115" t="s">
        <v>113</v>
      </c>
      <c r="B30" s="102"/>
      <c r="C30" s="103"/>
      <c r="D30" s="106"/>
      <c r="E30" s="103"/>
      <c r="F30" s="103"/>
      <c r="G30" s="114"/>
      <c r="H30" s="94"/>
    </row>
    <row r="31" spans="1:10" ht="12.75" customHeight="1" x14ac:dyDescent="0.25">
      <c r="A31" s="143" t="s">
        <v>114</v>
      </c>
      <c r="B31" s="144"/>
      <c r="C31" s="103"/>
      <c r="D31" s="106">
        <v>-0.19</v>
      </c>
      <c r="E31" s="103">
        <v>3.42</v>
      </c>
      <c r="F31" s="103">
        <v>3.3</v>
      </c>
      <c r="G31" s="114">
        <f>F31</f>
        <v>3.3</v>
      </c>
      <c r="H31" s="46">
        <f t="shared" ref="H31:H34" si="3">F31-E31-G31+D31+F31</f>
        <v>-0.31000000000000005</v>
      </c>
    </row>
    <row r="32" spans="1:10" ht="12.75" customHeight="1" x14ac:dyDescent="0.25">
      <c r="A32" s="143" t="s">
        <v>115</v>
      </c>
      <c r="B32" s="144"/>
      <c r="C32" s="103"/>
      <c r="D32" s="106">
        <v>-0.73</v>
      </c>
      <c r="E32" s="103">
        <v>15.14</v>
      </c>
      <c r="F32" s="103">
        <v>14.83</v>
      </c>
      <c r="G32" s="114">
        <f t="shared" ref="G32:G34" si="4">F32</f>
        <v>14.83</v>
      </c>
      <c r="H32" s="46">
        <f t="shared" si="3"/>
        <v>-1.0400000000000009</v>
      </c>
    </row>
    <row r="33" spans="1:26" ht="12.75" customHeight="1" x14ac:dyDescent="0.25">
      <c r="A33" s="143" t="s">
        <v>116</v>
      </c>
      <c r="B33" s="144"/>
      <c r="C33" s="103"/>
      <c r="D33" s="106">
        <v>-0.98</v>
      </c>
      <c r="E33" s="103">
        <v>15.31</v>
      </c>
      <c r="F33" s="103">
        <v>14.86</v>
      </c>
      <c r="G33" s="114">
        <f t="shared" si="4"/>
        <v>14.86</v>
      </c>
      <c r="H33" s="46">
        <f t="shared" si="3"/>
        <v>-1.4299999999999997</v>
      </c>
    </row>
    <row r="34" spans="1:26" ht="12.75" customHeight="1" x14ac:dyDescent="0.25">
      <c r="A34" s="143" t="s">
        <v>117</v>
      </c>
      <c r="B34" s="144"/>
      <c r="C34" s="103"/>
      <c r="D34" s="106">
        <v>-0.19</v>
      </c>
      <c r="E34" s="103">
        <v>3.47</v>
      </c>
      <c r="F34" s="103">
        <v>3.33</v>
      </c>
      <c r="G34" s="114">
        <f t="shared" si="4"/>
        <v>3.33</v>
      </c>
      <c r="H34" s="46">
        <f t="shared" si="3"/>
        <v>-0.33000000000000007</v>
      </c>
    </row>
    <row r="35" spans="1:26" s="99" customFormat="1" ht="12.75" customHeight="1" x14ac:dyDescent="0.25">
      <c r="A35" s="107" t="s">
        <v>101</v>
      </c>
      <c r="B35" s="108"/>
      <c r="C35" s="95"/>
      <c r="D35" s="94"/>
      <c r="E35" s="95">
        <f>E8+E25+E29</f>
        <v>962.70999999999992</v>
      </c>
      <c r="F35" s="95">
        <f>F8+F25+F29</f>
        <v>933.76</v>
      </c>
      <c r="G35" s="110">
        <f>G8+G25+G29</f>
        <v>731.41300000000001</v>
      </c>
      <c r="H35" s="94"/>
      <c r="I35" s="111"/>
      <c r="J35" s="111"/>
    </row>
    <row r="36" spans="1:26" s="99" customFormat="1" ht="12" customHeight="1" x14ac:dyDescent="0.25">
      <c r="A36" s="107" t="s">
        <v>102</v>
      </c>
      <c r="B36" s="108"/>
      <c r="C36" s="95"/>
      <c r="D36" s="109"/>
      <c r="E36" s="95"/>
      <c r="F36" s="95"/>
      <c r="G36" s="110"/>
      <c r="H36" s="94"/>
      <c r="I36" s="111"/>
      <c r="J36" s="111"/>
    </row>
    <row r="37" spans="1:26" s="88" customFormat="1" ht="22.5" customHeight="1" x14ac:dyDescent="0.25">
      <c r="A37" s="168" t="s">
        <v>128</v>
      </c>
      <c r="B37" s="169"/>
      <c r="C37" s="83">
        <v>5.38</v>
      </c>
      <c r="D37" s="80">
        <v>172.19</v>
      </c>
      <c r="E37" s="80">
        <v>35.92</v>
      </c>
      <c r="F37" s="80">
        <v>35.92</v>
      </c>
      <c r="G37" s="81">
        <f>G39</f>
        <v>6.1064000000000007</v>
      </c>
      <c r="H37" s="61">
        <f>F37-E37-G37+D37+F37</f>
        <v>202.00360000000001</v>
      </c>
    </row>
    <row r="38" spans="1:26" s="88" customFormat="1" ht="13.9" customHeight="1" x14ac:dyDescent="0.25">
      <c r="A38" s="36" t="s">
        <v>65</v>
      </c>
      <c r="B38" s="37"/>
      <c r="C38" s="41">
        <f>C37-C39</f>
        <v>4.84</v>
      </c>
      <c r="D38" s="80">
        <f>D37-D39</f>
        <v>172.34</v>
      </c>
      <c r="E38" s="83">
        <f>E37-E39</f>
        <v>29.813600000000001</v>
      </c>
      <c r="F38" s="83">
        <f>F37-F39</f>
        <v>29.813600000000001</v>
      </c>
      <c r="G38" s="81">
        <v>0</v>
      </c>
      <c r="H38" s="61">
        <f>F38-E38-G38+D38+F38</f>
        <v>202.15360000000001</v>
      </c>
      <c r="J38" s="121"/>
    </row>
    <row r="39" spans="1:26" s="88" customFormat="1" ht="12.75" customHeight="1" x14ac:dyDescent="0.25">
      <c r="A39" s="89" t="s">
        <v>47</v>
      </c>
      <c r="B39" s="90"/>
      <c r="C39" s="82">
        <v>0.54</v>
      </c>
      <c r="D39" s="79">
        <v>-0.15</v>
      </c>
      <c r="E39" s="82">
        <f>E37*17%</f>
        <v>6.1064000000000007</v>
      </c>
      <c r="F39" s="82">
        <f>F37*17%</f>
        <v>6.1064000000000007</v>
      </c>
      <c r="G39" s="78">
        <f>F39</f>
        <v>6.1064000000000007</v>
      </c>
      <c r="H39" s="46">
        <f>F39-E39-G39+D39+F39</f>
        <v>-0.15000000000000036</v>
      </c>
    </row>
    <row r="40" spans="1:26" s="99" customFormat="1" ht="15" customHeight="1" x14ac:dyDescent="0.25">
      <c r="A40" s="157" t="s">
        <v>103</v>
      </c>
      <c r="B40" s="158"/>
      <c r="C40" s="95"/>
      <c r="D40" s="109"/>
      <c r="E40" s="95">
        <f>E37</f>
        <v>35.92</v>
      </c>
      <c r="F40" s="95">
        <f t="shared" ref="F40:G40" si="5">F37</f>
        <v>35.92</v>
      </c>
      <c r="G40" s="95">
        <f t="shared" si="5"/>
        <v>6.1064000000000007</v>
      </c>
      <c r="H40" s="94"/>
    </row>
    <row r="41" spans="1:26" s="99" customFormat="1" ht="15" customHeight="1" x14ac:dyDescent="0.25">
      <c r="A41" s="157" t="s">
        <v>107</v>
      </c>
      <c r="B41" s="158"/>
      <c r="C41" s="95"/>
      <c r="D41" s="109"/>
      <c r="E41" s="95">
        <f>E35+E40</f>
        <v>998.62999999999988</v>
      </c>
      <c r="F41" s="95">
        <f t="shared" ref="F41:G41" si="6">F35+F40</f>
        <v>969.68</v>
      </c>
      <c r="G41" s="95">
        <f t="shared" si="6"/>
        <v>737.51940000000002</v>
      </c>
      <c r="H41" s="94"/>
    </row>
    <row r="42" spans="1:26" s="99" customFormat="1" ht="14.25" customHeight="1" x14ac:dyDescent="0.25">
      <c r="A42" s="139" t="s">
        <v>108</v>
      </c>
      <c r="B42" s="139"/>
      <c r="C42" s="92"/>
      <c r="D42" s="93">
        <f>D3</f>
        <v>405.07</v>
      </c>
      <c r="E42" s="94"/>
      <c r="F42" s="95"/>
      <c r="G42" s="95"/>
      <c r="H42" s="94">
        <f>F41-E41+D42+F41-G41</f>
        <v>608.28059999999994</v>
      </c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spans="1:26" s="99" customFormat="1" ht="25.5" customHeight="1" x14ac:dyDescent="0.25">
      <c r="A43" s="139" t="s">
        <v>129</v>
      </c>
      <c r="B43" s="139"/>
      <c r="C43" s="92"/>
      <c r="D43" s="93"/>
      <c r="E43" s="94"/>
      <c r="F43" s="95"/>
      <c r="G43" s="95"/>
      <c r="H43" s="94">
        <f>H44+H45</f>
        <v>608.28060000000005</v>
      </c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s="99" customFormat="1" ht="15.75" customHeight="1" x14ac:dyDescent="0.25">
      <c r="A44" s="139" t="s">
        <v>104</v>
      </c>
      <c r="B44" s="140"/>
      <c r="C44" s="92"/>
      <c r="D44" s="92"/>
      <c r="E44" s="94"/>
      <c r="F44" s="95"/>
      <c r="G44" s="95"/>
      <c r="H44" s="96">
        <f>H25+H38</f>
        <v>677.57060000000001</v>
      </c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spans="1:26" s="99" customFormat="1" ht="15" customHeight="1" x14ac:dyDescent="0.25">
      <c r="A45" s="139" t="s">
        <v>105</v>
      </c>
      <c r="B45" s="140"/>
      <c r="C45" s="92"/>
      <c r="D45" s="92"/>
      <c r="E45" s="94"/>
      <c r="F45" s="95"/>
      <c r="G45" s="95"/>
      <c r="H45" s="96">
        <f>H8+H29+H39</f>
        <v>-69.289999999999921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ht="23.25" customHeight="1" x14ac:dyDescent="0.25">
      <c r="A46" s="159"/>
      <c r="B46" s="160"/>
      <c r="C46" s="160"/>
      <c r="D46" s="160"/>
      <c r="E46" s="160"/>
      <c r="F46" s="160"/>
      <c r="G46" s="160"/>
      <c r="H46" s="160"/>
    </row>
    <row r="47" spans="1:26" ht="51.75" customHeight="1" x14ac:dyDescent="0.25">
      <c r="A47" s="112"/>
      <c r="B47" s="113"/>
      <c r="C47" s="113"/>
      <c r="D47" s="113"/>
      <c r="E47" s="113"/>
      <c r="F47" s="113"/>
      <c r="G47" s="113"/>
      <c r="H47" s="113"/>
    </row>
    <row r="48" spans="1:26" ht="17.25" customHeight="1" x14ac:dyDescent="0.25">
      <c r="A48" s="21" t="s">
        <v>130</v>
      </c>
      <c r="D48" s="22"/>
      <c r="E48" s="22"/>
      <c r="F48" s="22"/>
      <c r="G48" s="22"/>
    </row>
    <row r="49" spans="1:8" ht="12" customHeight="1" x14ac:dyDescent="0.25">
      <c r="A49" s="161" t="s">
        <v>76</v>
      </c>
      <c r="B49" s="162"/>
      <c r="C49" s="163"/>
      <c r="D49" s="76" t="s">
        <v>109</v>
      </c>
      <c r="E49" s="30" t="s">
        <v>49</v>
      </c>
      <c r="F49" s="30" t="s">
        <v>50</v>
      </c>
      <c r="G49" s="30" t="s">
        <v>51</v>
      </c>
    </row>
    <row r="50" spans="1:8" ht="16.149999999999999" customHeight="1" x14ac:dyDescent="0.25">
      <c r="A50" s="161" t="s">
        <v>131</v>
      </c>
      <c r="B50" s="162"/>
      <c r="C50" s="163"/>
      <c r="D50" s="117"/>
      <c r="E50" s="31"/>
      <c r="F50" s="30"/>
      <c r="G50" s="30">
        <v>0</v>
      </c>
    </row>
    <row r="51" spans="1:8" s="4" customFormat="1" ht="13.5" customHeight="1" x14ac:dyDescent="0.25">
      <c r="A51" s="84" t="s">
        <v>7</v>
      </c>
      <c r="B51" s="85"/>
      <c r="C51" s="77"/>
      <c r="D51" s="91"/>
      <c r="E51" s="47"/>
      <c r="F51" s="48"/>
      <c r="G51" s="49">
        <f>SUM(G50:G50)</f>
        <v>0</v>
      </c>
    </row>
    <row r="52" spans="1:8" s="4" customFormat="1" ht="13.5" customHeight="1" x14ac:dyDescent="0.25">
      <c r="A52" s="65"/>
      <c r="B52" s="66"/>
      <c r="C52" s="66"/>
      <c r="D52" s="66"/>
      <c r="E52" s="67"/>
      <c r="F52" s="68"/>
      <c r="G52" s="69"/>
    </row>
    <row r="53" spans="1:8" x14ac:dyDescent="0.25">
      <c r="A53" s="21" t="s">
        <v>41</v>
      </c>
      <c r="D53" s="22"/>
      <c r="E53" s="22"/>
      <c r="F53" s="22"/>
      <c r="G53" s="22"/>
    </row>
    <row r="54" spans="1:8" x14ac:dyDescent="0.25">
      <c r="A54" s="21" t="s">
        <v>42</v>
      </c>
      <c r="D54" s="22"/>
      <c r="E54" s="22"/>
      <c r="F54" s="22"/>
      <c r="G54" s="22"/>
    </row>
    <row r="55" spans="1:8" ht="23.25" customHeight="1" x14ac:dyDescent="0.25">
      <c r="A55" s="167" t="s">
        <v>53</v>
      </c>
      <c r="B55" s="148"/>
      <c r="C55" s="148"/>
      <c r="D55" s="148"/>
      <c r="E55" s="126"/>
      <c r="F55" s="33" t="s">
        <v>50</v>
      </c>
      <c r="G55" s="32" t="s">
        <v>52</v>
      </c>
    </row>
    <row r="56" spans="1:8" x14ac:dyDescent="0.25">
      <c r="A56" s="167" t="s">
        <v>67</v>
      </c>
      <c r="B56" s="148"/>
      <c r="C56" s="148"/>
      <c r="D56" s="148"/>
      <c r="E56" s="126"/>
      <c r="F56" s="30"/>
      <c r="G56" s="30">
        <v>0</v>
      </c>
    </row>
    <row r="57" spans="1:8" x14ac:dyDescent="0.25">
      <c r="A57" s="22"/>
      <c r="D57" s="22"/>
      <c r="E57" s="22"/>
      <c r="F57" s="22"/>
      <c r="G57" s="22"/>
    </row>
    <row r="59" spans="1:8" x14ac:dyDescent="0.25">
      <c r="A59" s="21" t="s">
        <v>118</v>
      </c>
      <c r="E59" s="34"/>
      <c r="F59" s="62"/>
      <c r="G59" s="34"/>
    </row>
    <row r="60" spans="1:8" x14ac:dyDescent="0.25">
      <c r="A60" s="21" t="s">
        <v>132</v>
      </c>
      <c r="B60" s="63"/>
      <c r="C60" s="64"/>
      <c r="D60" s="21"/>
      <c r="E60" s="34"/>
      <c r="F60" s="62"/>
      <c r="G60" s="34"/>
    </row>
    <row r="61" spans="1:8" ht="48" customHeight="1" x14ac:dyDescent="0.25">
      <c r="A61" s="154" t="s">
        <v>135</v>
      </c>
      <c r="B61" s="155"/>
      <c r="C61" s="155"/>
      <c r="D61" s="155"/>
      <c r="E61" s="155"/>
      <c r="F61" s="155"/>
      <c r="G61" s="155"/>
      <c r="H61" s="156"/>
    </row>
    <row r="64" spans="1:8" x14ac:dyDescent="0.25">
      <c r="A64" s="4" t="s">
        <v>68</v>
      </c>
      <c r="B64" s="44"/>
      <c r="C64" s="45"/>
      <c r="D64" s="4"/>
      <c r="E64" s="4" t="s">
        <v>133</v>
      </c>
      <c r="F64" s="4"/>
    </row>
    <row r="65" spans="1:6" x14ac:dyDescent="0.25">
      <c r="A65" s="4" t="s">
        <v>69</v>
      </c>
      <c r="B65" s="44"/>
      <c r="C65" s="45"/>
      <c r="D65" s="4"/>
      <c r="E65" s="4"/>
      <c r="F65" s="4"/>
    </row>
    <row r="66" spans="1:6" x14ac:dyDescent="0.25">
      <c r="A66" s="4" t="s">
        <v>98</v>
      </c>
      <c r="B66" s="44"/>
      <c r="C66" s="45"/>
      <c r="D66" s="4"/>
      <c r="E66" s="4"/>
      <c r="F66" s="4"/>
    </row>
    <row r="67" spans="1:6" ht="28.5" customHeight="1" x14ac:dyDescent="0.25"/>
    <row r="68" spans="1:6" x14ac:dyDescent="0.25">
      <c r="A68" s="70" t="s">
        <v>136</v>
      </c>
      <c r="B68" s="71"/>
    </row>
    <row r="69" spans="1:6" x14ac:dyDescent="0.25">
      <c r="A69" s="70" t="s">
        <v>70</v>
      </c>
      <c r="B69" s="71"/>
      <c r="C69" s="43" t="s">
        <v>23</v>
      </c>
    </row>
    <row r="70" spans="1:6" x14ac:dyDescent="0.25">
      <c r="A70" s="70" t="s">
        <v>71</v>
      </c>
      <c r="B70" s="71"/>
      <c r="C70" s="43" t="s">
        <v>72</v>
      </c>
    </row>
    <row r="71" spans="1:6" x14ac:dyDescent="0.25">
      <c r="A71" s="70" t="s">
        <v>73</v>
      </c>
      <c r="B71" s="71"/>
      <c r="C71" s="43" t="s">
        <v>134</v>
      </c>
    </row>
  </sheetData>
  <mergeCells count="35">
    <mergeCell ref="A3:B3"/>
    <mergeCell ref="A6:H6"/>
    <mergeCell ref="A55:E55"/>
    <mergeCell ref="A56:E56"/>
    <mergeCell ref="A43:B43"/>
    <mergeCell ref="A25:B25"/>
    <mergeCell ref="A27:B27"/>
    <mergeCell ref="A37:B37"/>
    <mergeCell ref="A23:B23"/>
    <mergeCell ref="A14:B14"/>
    <mergeCell ref="A15:B15"/>
    <mergeCell ref="A17:B17"/>
    <mergeCell ref="A50:C50"/>
    <mergeCell ref="A33:B33"/>
    <mergeCell ref="A34:B34"/>
    <mergeCell ref="A18:B18"/>
    <mergeCell ref="A61:H61"/>
    <mergeCell ref="A40:B40"/>
    <mergeCell ref="A46:H46"/>
    <mergeCell ref="A41:B41"/>
    <mergeCell ref="A42:B42"/>
    <mergeCell ref="A49:C49"/>
    <mergeCell ref="A45:B45"/>
    <mergeCell ref="A44:B44"/>
    <mergeCell ref="A5:B5"/>
    <mergeCell ref="A4:B4"/>
    <mergeCell ref="A29:B29"/>
    <mergeCell ref="A31:B31"/>
    <mergeCell ref="A32:B32"/>
    <mergeCell ref="A7:B7"/>
    <mergeCell ref="A20:B20"/>
    <mergeCell ref="A8:B8"/>
    <mergeCell ref="A10:B10"/>
    <mergeCell ref="A11:H11"/>
    <mergeCell ref="A12:B12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2020-03-05T01:07:22Z</cp:lastPrinted>
  <dcterms:created xsi:type="dcterms:W3CDTF">2013-02-18T04:38:06Z</dcterms:created>
  <dcterms:modified xsi:type="dcterms:W3CDTF">2020-03-19T05:29:24Z</dcterms:modified>
</cp:coreProperties>
</file>