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 activeTab="1"/>
  </bookViews>
  <sheets>
    <sheet name="УК" sheetId="1" r:id="rId1"/>
    <sheet name="Лист2" sheetId="8" r:id="rId2"/>
  </sheets>
  <calcPr calcId="125725" concurrentCalc="0"/>
</workbook>
</file>

<file path=xl/calcChain.xml><?xml version="1.0" encoding="utf-8"?>
<calcChain xmlns="http://schemas.openxmlformats.org/spreadsheetml/2006/main">
  <c r="F21" i="8"/>
  <c r="F8"/>
  <c r="E21"/>
  <c r="E8"/>
  <c r="H8"/>
  <c r="H36"/>
  <c r="H30"/>
  <c r="H31"/>
  <c r="H32"/>
  <c r="H33"/>
  <c r="H28"/>
  <c r="H45"/>
  <c r="F27"/>
  <c r="G27"/>
  <c r="G25"/>
  <c r="G8"/>
  <c r="G28"/>
  <c r="G34"/>
  <c r="F28"/>
  <c r="F34"/>
  <c r="E28"/>
  <c r="E34"/>
  <c r="F39"/>
  <c r="E39"/>
  <c r="G39"/>
  <c r="H39"/>
  <c r="G38"/>
  <c r="H38"/>
  <c r="H25"/>
  <c r="H44"/>
  <c r="G40"/>
  <c r="G41"/>
  <c r="F40"/>
  <c r="F41"/>
  <c r="E40"/>
  <c r="E41"/>
  <c r="D3"/>
  <c r="D42"/>
  <c r="H43"/>
  <c r="H42"/>
  <c r="G51"/>
  <c r="F26"/>
  <c r="E27"/>
  <c r="E26"/>
  <c r="G21"/>
  <c r="G18"/>
  <c r="G15"/>
  <c r="G12"/>
  <c r="C27"/>
  <c r="C26"/>
  <c r="C23"/>
  <c r="C22"/>
  <c r="C17"/>
  <c r="C16"/>
  <c r="F23"/>
  <c r="E23"/>
  <c r="D23"/>
  <c r="H23"/>
  <c r="F22"/>
  <c r="E22"/>
  <c r="D22"/>
  <c r="H22"/>
  <c r="H21"/>
  <c r="F20"/>
  <c r="E20"/>
  <c r="D20"/>
  <c r="H20"/>
  <c r="F19"/>
  <c r="E19"/>
  <c r="D19"/>
  <c r="H19"/>
  <c r="H18"/>
  <c r="F17"/>
  <c r="E17"/>
  <c r="D17"/>
  <c r="H17"/>
  <c r="F16"/>
  <c r="E16"/>
  <c r="D16"/>
  <c r="H16"/>
  <c r="H15"/>
  <c r="F14"/>
  <c r="E14"/>
  <c r="D14"/>
  <c r="H14"/>
  <c r="F13"/>
  <c r="E13"/>
  <c r="D13"/>
  <c r="H13"/>
  <c r="H12"/>
  <c r="F10"/>
  <c r="E10"/>
  <c r="D10"/>
  <c r="H10"/>
  <c r="F9"/>
  <c r="E9"/>
  <c r="D9"/>
  <c r="H9"/>
  <c r="H27"/>
  <c r="H26"/>
  <c r="G23"/>
  <c r="G22"/>
  <c r="G20"/>
  <c r="G19"/>
  <c r="G17"/>
  <c r="G16"/>
  <c r="G14"/>
  <c r="G13"/>
  <c r="G10"/>
  <c r="G9"/>
  <c r="C20"/>
  <c r="C19"/>
  <c r="C14"/>
  <c r="C13"/>
  <c r="C10"/>
  <c r="C9"/>
</calcChain>
</file>

<file path=xl/sharedStrings.xml><?xml version="1.0" encoding="utf-8"?>
<sst xmlns="http://schemas.openxmlformats.org/spreadsheetml/2006/main" count="170" uniqueCount="151">
  <si>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</si>
  <si>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</si>
  <si>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</si>
  <si>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</si>
  <si>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</si>
  <si>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</si>
  <si>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</si>
  <si>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</si>
  <si>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</si>
  <si>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</si>
  <si>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</si>
  <si>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</si>
  <si>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</si>
  <si>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</si>
  <si>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</si>
  <si>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</si>
  <si>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</si>
  <si>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</si>
  <si>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</si>
  <si>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</si>
  <si>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</si>
  <si>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</si>
  <si>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</si>
  <si>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</si>
  <si>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</si>
  <si>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</si>
  <si>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</si>
  <si>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</si>
  <si>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</si>
  <si>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</si>
  <si>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</si>
  <si>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</si>
  <si>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</si>
  <si>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</si>
  <si>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</si>
  <si>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</si>
  <si>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</si>
  <si>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</si>
  <si>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</si>
  <si>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</si>
  <si>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</si>
  <si>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</si>
  <si>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</si>
  <si>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 xml:space="preserve">3.1 Услуги по управлению 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</si>
  <si>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</si>
  <si>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</si>
  <si>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</si>
  <si>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</si>
  <si>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1.1 Обслуж. общедом. коммуникаций</t>
  </si>
  <si>
    <t>1.3 Сан содерж. л/клеток</t>
  </si>
  <si>
    <t>в т.ч. услуги по управлению, налоги</t>
  </si>
  <si>
    <t xml:space="preserve">     uk-lr.ru</t>
  </si>
  <si>
    <t>период</t>
  </si>
  <si>
    <t>количество</t>
  </si>
  <si>
    <t>сумма, тыс.руб.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</si>
  <si>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</si>
  <si>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</si>
  <si>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</si>
  <si>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</si>
  <si>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</si>
  <si>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</si>
  <si>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</si>
  <si>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</si>
  <si>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</si>
  <si>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</si>
  <si>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</si>
  <si>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</si>
  <si>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</si>
  <si>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</si>
  <si>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Договор управления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</si>
  <si>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</si>
  <si>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</si>
  <si>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</si>
  <si>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</si>
  <si>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</si>
  <si>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</si>
  <si>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нет</t>
  </si>
  <si>
    <t xml:space="preserve">Генеральный директор </t>
  </si>
  <si>
    <t>В.П. Козлов</t>
  </si>
  <si>
    <t xml:space="preserve">ООО "Управляющая компания 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</si>
  <si>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</si>
  <si>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</si>
  <si>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</si>
  <si>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</si>
  <si>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</si>
  <si>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2-265-417</t>
  </si>
  <si>
    <t>uklr2006@mail.ru</t>
  </si>
  <si>
    <t>3.Капитальный ремонт</t>
  </si>
  <si>
    <t>4. Текущий ремонт коммуникаций, проходящих через нежилые помещения</t>
  </si>
  <si>
    <t>1.4 Вывоз и утилизация ТБО</t>
  </si>
  <si>
    <t>неименование работ</t>
  </si>
  <si>
    <t>ООО "Чистый двор"</t>
  </si>
  <si>
    <t>ООО "Эра"</t>
  </si>
  <si>
    <t>ул. Тунгусская, 8</t>
  </si>
  <si>
    <t>2-265-897</t>
  </si>
  <si>
    <t>1.Сведения об Управляющей компании Ленинского района</t>
  </si>
  <si>
    <t xml:space="preserve"> ООО "Управляющая компания Ленинского района"</t>
  </si>
  <si>
    <t>от 27 .04. 2005г. Серия 25 № 01277949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</si>
  <si>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</si>
  <si>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</si>
  <si>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</si>
  <si>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</si>
  <si>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</si>
  <si>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</si>
  <si>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</si>
  <si>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</si>
  <si>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</si>
  <si>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</si>
  <si>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</si>
  <si>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</si>
  <si>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</si>
  <si>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</si>
  <si>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</si>
  <si>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№ 173 по ул.Светланская</t>
  </si>
  <si>
    <t>Ленинского района"</t>
  </si>
  <si>
    <t>535,70  м2</t>
  </si>
  <si>
    <t>01.04.2012 г.</t>
  </si>
  <si>
    <t>Светланская, 173</t>
  </si>
  <si>
    <t>Количество проживающих</t>
  </si>
  <si>
    <t>ИТОГО ПО ДОМУ:</t>
  </si>
  <si>
    <t>ПРОЧИЕ УСЛУГИ:</t>
  </si>
  <si>
    <t>ИТОГО ПО ПРОЧИМ УСЛУГАМ:</t>
  </si>
  <si>
    <t>Примечание: Указанный тариф действует с 01.05.2014г. Согласно постановлению №1520 от 21.11.2005г. В редакции постановлений №3811 от 26.12.2014г. И № 3294 от 18.03.2014г.</t>
  </si>
  <si>
    <t>переходящие остатки д/ср-в на конец периода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</si>
  <si>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</si>
  <si>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</si>
  <si>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</si>
  <si>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ВСЕГО С УЧЕТОМ ОСТАТКОВ:</t>
  </si>
  <si>
    <t>Всего по дому</t>
  </si>
  <si>
    <t>исполн-ль</t>
  </si>
  <si>
    <t>ООО " Восток Мегаполис"</t>
  </si>
  <si>
    <t>531,20 м2</t>
  </si>
  <si>
    <t xml:space="preserve">                       Отчет ООО "Управляющей компании Ленинского района"  за 2017 г.</t>
  </si>
  <si>
    <t>План по статье "текущий ремонт" на 2018 год</t>
  </si>
  <si>
    <t>3. Перечень работ, выполненных по статье " текущий ремонт"  в 2017 году.</t>
  </si>
  <si>
    <t xml:space="preserve"> начисления и фактическое поступление средств по статьям затрат за 2017 г.(тыс.р.)</t>
  </si>
  <si>
    <t>переходящие остатки д/ср-в на начало 01.01. 2017г.</t>
  </si>
  <si>
    <t>1.Отчет об исполнении договора управления за 2017 г.(тыс.р.)</t>
  </si>
  <si>
    <t>3.Коммунальные услуги всего:</t>
  </si>
  <si>
    <t xml:space="preserve">в том числе: </t>
  </si>
  <si>
    <t>ХВС на содержание ОИ МКД</t>
  </si>
  <si>
    <t>ГВС на содержание ОИ МКД</t>
  </si>
  <si>
    <t>Эл.энергия на содержание ОИ МКД</t>
  </si>
  <si>
    <t>Отвед. сточ. вод на содержание ОИ МКД</t>
  </si>
  <si>
    <t>Ремонт системы СЦО</t>
  </si>
  <si>
    <t>Эра</t>
  </si>
  <si>
    <t>сент</t>
  </si>
  <si>
    <t>30 п.м.</t>
  </si>
  <si>
    <t>Управляющая компания предлагает: ремонт системы электроснабжения. Собственникам необходимо предоставить протокол общего собрания на проведение указанных, или иных работ.</t>
  </si>
  <si>
    <t>3 594,10 м2</t>
  </si>
  <si>
    <t xml:space="preserve">ИСХ   347  /  02     от   " 20   " февраля   2018г.                             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</si>
</sst>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80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7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7" xfId="1" applyFont="1" applyFill="1" applyBorder="1" applyAlignment="1">
      <alignment horizontal="left"/>
    </xf>
    <xf numFmtId="0" fontId="10" fillId="0" borderId="7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164" fontId="9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2" xfId="0" applyFont="1" applyBorder="1" applyAlignment="1">
      <alignment horizontal="center" wrapText="1"/>
    </xf>
    <xf numFmtId="0" fontId="14" fillId="0" borderId="1" xfId="0" applyFont="1" applyBorder="1" applyAlignment="1"/>
    <xf numFmtId="0" fontId="14" fillId="0" borderId="1" xfId="0" applyFont="1" applyBorder="1"/>
    <xf numFmtId="0" fontId="14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6" fillId="0" borderId="0" xfId="0" applyFont="1" applyBorder="1" applyAlignment="1"/>
    <xf numFmtId="0" fontId="0" fillId="0" borderId="0" xfId="0" applyFill="1" applyBorder="1" applyAlignment="1"/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2" fontId="9" fillId="0" borderId="1" xfId="0" applyNumberFormat="1" applyFont="1" applyBorder="1" applyAlignment="1">
      <alignment horizontal="center"/>
    </xf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12" fillId="0" borderId="0" xfId="0" applyFont="1" applyBorder="1" applyAlignment="1"/>
    <xf numFmtId="0" fontId="4" fillId="0" borderId="0" xfId="0" applyFont="1" applyBorder="1" applyAlignment="1"/>
    <xf numFmtId="17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6" xfId="0" applyFont="1" applyBorder="1" applyAlignment="1"/>
    <xf numFmtId="164" fontId="3" fillId="0" borderId="4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64" fontId="9" fillId="0" borderId="4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0" fontId="12" fillId="0" borderId="2" xfId="0" applyFont="1" applyBorder="1" applyAlignment="1"/>
    <xf numFmtId="0" fontId="4" fillId="0" borderId="5" xfId="0" applyFont="1" applyBorder="1" applyAlignment="1"/>
    <xf numFmtId="0" fontId="9" fillId="0" borderId="1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0" fillId="0" borderId="0" xfId="0" applyAlignment="1"/>
    <xf numFmtId="0" fontId="3" fillId="0" borderId="4" xfId="0" applyFont="1" applyBorder="1" applyAlignment="1"/>
    <xf numFmtId="0" fontId="3" fillId="0" borderId="8" xfId="0" applyFont="1" applyBorder="1" applyAlignment="1"/>
    <xf numFmtId="0" fontId="3" fillId="0" borderId="6" xfId="0" applyFont="1" applyBorder="1" applyAlignment="1">
      <alignment horizontal="left"/>
    </xf>
    <xf numFmtId="0" fontId="9" fillId="0" borderId="6" xfId="0" applyFont="1" applyBorder="1" applyAlignment="1"/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/>
    <xf numFmtId="0" fontId="3" fillId="2" borderId="0" xfId="0" applyFont="1" applyFill="1" applyBorder="1" applyAlignment="1">
      <alignment horizontal="center" wrapText="1"/>
    </xf>
    <xf numFmtId="0" fontId="0" fillId="2" borderId="0" xfId="0" applyFill="1" applyBorder="1"/>
    <xf numFmtId="0" fontId="0" fillId="2" borderId="0" xfId="0" applyFill="1"/>
    <xf numFmtId="164" fontId="9" fillId="2" borderId="1" xfId="0" applyNumberFormat="1" applyFont="1" applyFill="1" applyBorder="1"/>
    <xf numFmtId="0" fontId="3" fillId="2" borderId="2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0" fontId="4" fillId="2" borderId="0" xfId="0" applyFont="1" applyFill="1"/>
    <xf numFmtId="0" fontId="7" fillId="2" borderId="0" xfId="0" applyFont="1" applyFill="1" applyBorder="1" applyAlignment="1">
      <alignment wrapText="1"/>
    </xf>
    <xf numFmtId="0" fontId="7" fillId="0" borderId="0" xfId="0" applyFont="1" applyBorder="1" applyAlignment="1">
      <alignment wrapText="1"/>
    </xf>
    <xf numFmtId="2" fontId="3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2" fontId="9" fillId="2" borderId="2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4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6" xfId="2" applyNumberFormat="1" applyFill="1" applyBorder="1" applyAlignment="1" applyProtection="1">
      <alignment horizontal="center"/>
    </xf>
    <xf numFmtId="49" fontId="13" fillId="0" borderId="2" xfId="2" applyNumberFormat="1" applyFont="1" applyFill="1" applyBorder="1" applyAlignment="1" applyProtection="1">
      <alignment horizontal="center"/>
    </xf>
    <xf numFmtId="49" fontId="13" fillId="0" borderId="6" xfId="2" applyNumberFormat="1" applyFont="1" applyFill="1" applyBorder="1" applyAlignment="1" applyProtection="1">
      <alignment horizontal="center"/>
    </xf>
    <xf numFmtId="49" fontId="10" fillId="0" borderId="6" xfId="1" applyNumberFormat="1" applyFont="1" applyFill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9" fillId="0" borderId="2" xfId="0" applyFont="1" applyFill="1" applyBorder="1" applyAlignment="1"/>
    <xf numFmtId="0" fontId="4" fillId="0" borderId="6" xfId="0" applyFont="1" applyBorder="1" applyAlignment="1"/>
    <xf numFmtId="0" fontId="9" fillId="2" borderId="5" xfId="0" applyFont="1" applyFill="1" applyBorder="1" applyAlignment="1">
      <alignment wrapText="1"/>
    </xf>
    <xf numFmtId="0" fontId="7" fillId="2" borderId="5" xfId="0" applyFont="1" applyFill="1" applyBorder="1" applyAlignment="1">
      <alignment horizontal="center" wrapText="1"/>
    </xf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6" fillId="0" borderId="2" xfId="0" applyFont="1" applyBorder="1" applyAlignment="1"/>
    <xf numFmtId="0" fontId="0" fillId="0" borderId="6" xfId="0" applyBorder="1" applyAlignment="1"/>
    <xf numFmtId="0" fontId="6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6" xfId="0" applyFont="1" applyBorder="1" applyAlignment="1"/>
    <xf numFmtId="0" fontId="9" fillId="0" borderId="2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9" fillId="2" borderId="2" xfId="0" applyFont="1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7" fillId="2" borderId="7" xfId="0" applyFont="1" applyFill="1" applyBorder="1" applyAlignment="1">
      <alignment wrapText="1"/>
    </xf>
    <xf numFmtId="0" fontId="7" fillId="0" borderId="7" xfId="0" applyFont="1" applyBorder="1" applyAlignment="1">
      <alignment wrapText="1"/>
    </xf>
    <xf numFmtId="164" fontId="3" fillId="0" borderId="2" xfId="0" applyNumberFormat="1" applyFont="1" applyBorder="1" applyAlignment="1">
      <alignment horizontal="center"/>
    </xf>
    <xf numFmtId="0" fontId="15" fillId="0" borderId="2" xfId="0" applyNumberFormat="1" applyFont="1" applyBorder="1" applyAlignment="1">
      <alignment horizontal="center"/>
    </xf>
    <xf numFmtId="0" fontId="15" fillId="0" borderId="6" xfId="0" applyNumberFormat="1" applyFont="1" applyBorder="1" applyAlignment="1"/>
    <xf numFmtId="0" fontId="6" fillId="0" borderId="2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6" fillId="0" borderId="2" xfId="0" applyFon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9" fillId="0" borderId="2" xfId="0" applyFont="1" applyFill="1" applyBorder="1" applyAlignment="1">
      <alignment horizontal="center"/>
    </xf>
    <xf numFmtId="0" fontId="0" fillId="0" borderId="5" xfId="0" applyBorder="1" applyAlignment="1"/>
    <xf numFmtId="0" fontId="9" fillId="2" borderId="2" xfId="0" applyFont="1" applyFill="1" applyBorder="1" applyAlignment="1">
      <alignment horizontal="left" wrapText="1"/>
    </xf>
    <xf numFmtId="0" fontId="9" fillId="2" borderId="6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  <xf numFmtId="0" fontId="9" fillId="2" borderId="6" xfId="0" applyFont="1" applyFill="1" applyBorder="1" applyAlignment="1">
      <alignment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6"/>
  <sheetViews>
    <sheetView topLeftCell="A16" workbookViewId="0">
      <selection activeCell="E8" sqref="E8"/>
    </sheetView>
  </sheetViews>
  <sheetFormatPr defaultRowHeight="15"/>
  <cols>
    <col min="1" max="1" width="3" customWidth="1"/>
    <col min="2" max="2" width="27.85546875" customWidth="1"/>
    <col min="3" max="3" width="22.42578125" customWidth="1"/>
    <col min="4" max="4" width="26.85546875" customWidth="1"/>
    <col min="5" max="5" width="31.85546875" customWidth="1"/>
  </cols>
  <sheetData>
    <row r="1" spans="1:4">
      <c r="A1" s="2" t="s">
        <v>132</v>
      </c>
      <c r="C1" s="1"/>
    </row>
    <row r="2" spans="1:4" ht="15" customHeight="1">
      <c r="A2" s="2" t="s">
        <v>47</v>
      </c>
      <c r="C2" s="4"/>
    </row>
    <row r="3" spans="1:4" ht="15.75">
      <c r="B3" s="4" t="s">
        <v>10</v>
      </c>
      <c r="C3" s="24" t="s">
        <v>113</v>
      </c>
    </row>
    <row r="4" spans="1:4" ht="14.25" customHeight="1">
      <c r="A4" s="22" t="s">
        <v>150</v>
      </c>
      <c r="C4" s="4"/>
    </row>
    <row r="5" spans="1:4" ht="15" customHeight="1">
      <c r="A5" s="4" t="s">
        <v>8</v>
      </c>
      <c r="C5" s="4"/>
    </row>
    <row r="6" spans="1:4" s="23" customFormat="1" ht="12.75" customHeight="1">
      <c r="A6" s="4" t="s">
        <v>95</v>
      </c>
      <c r="C6" s="21"/>
    </row>
    <row r="7" spans="1:4" s="23" customFormat="1" ht="12.75" customHeight="1">
      <c r="A7" s="5"/>
      <c r="B7"/>
      <c r="C7"/>
      <c r="D7"/>
    </row>
    <row r="8" spans="1:4" s="3" customFormat="1" ht="15" customHeight="1">
      <c r="A8" s="13" t="s">
        <v>0</v>
      </c>
      <c r="B8" s="14" t="s">
        <v>9</v>
      </c>
      <c r="C8" s="27" t="s">
        <v>96</v>
      </c>
      <c r="D8" s="10"/>
    </row>
    <row r="9" spans="1:4" s="3" customFormat="1" ht="12" customHeight="1">
      <c r="A9" s="13" t="s">
        <v>1</v>
      </c>
      <c r="B9" s="14" t="s">
        <v>11</v>
      </c>
      <c r="C9" s="125" t="s">
        <v>12</v>
      </c>
      <c r="D9" s="126"/>
    </row>
    <row r="10" spans="1:4" s="3" customFormat="1" ht="24" customHeight="1">
      <c r="A10" s="13" t="s">
        <v>2</v>
      </c>
      <c r="B10" s="15" t="s">
        <v>13</v>
      </c>
      <c r="C10" s="127" t="s">
        <v>97</v>
      </c>
      <c r="D10" s="128"/>
    </row>
    <row r="11" spans="1:4" s="3" customFormat="1" ht="15" customHeight="1">
      <c r="A11" s="13" t="s">
        <v>3</v>
      </c>
      <c r="B11" s="14" t="s">
        <v>14</v>
      </c>
      <c r="C11" s="125" t="s">
        <v>15</v>
      </c>
      <c r="D11" s="126"/>
    </row>
    <row r="12" spans="1:4" s="3" customFormat="1" ht="16.5" customHeight="1">
      <c r="A12" s="132">
        <v>5</v>
      </c>
      <c r="B12" s="132" t="s">
        <v>98</v>
      </c>
      <c r="C12" s="56" t="s">
        <v>99</v>
      </c>
      <c r="D12" s="57" t="s">
        <v>100</v>
      </c>
    </row>
    <row r="13" spans="1:4" s="3" customFormat="1" ht="14.25" customHeight="1">
      <c r="A13" s="132"/>
      <c r="B13" s="132"/>
      <c r="C13" s="56" t="s">
        <v>101</v>
      </c>
      <c r="D13" s="57" t="s">
        <v>102</v>
      </c>
    </row>
    <row r="14" spans="1:4" s="3" customFormat="1">
      <c r="A14" s="132"/>
      <c r="B14" s="132"/>
      <c r="C14" s="56" t="s">
        <v>103</v>
      </c>
      <c r="D14" s="57" t="s">
        <v>104</v>
      </c>
    </row>
    <row r="15" spans="1:4" s="3" customFormat="1" ht="16.5" customHeight="1">
      <c r="A15" s="132"/>
      <c r="B15" s="132"/>
      <c r="C15" s="56" t="s">
        <v>105</v>
      </c>
      <c r="D15" s="57" t="s">
        <v>106</v>
      </c>
    </row>
    <row r="16" spans="1:4" s="3" customFormat="1" ht="16.5" customHeight="1">
      <c r="A16" s="132"/>
      <c r="B16" s="132"/>
      <c r="C16" s="56" t="s">
        <v>107</v>
      </c>
      <c r="D16" s="57" t="s">
        <v>108</v>
      </c>
    </row>
    <row r="17" spans="1:4" s="5" customFormat="1" ht="15.75" customHeight="1">
      <c r="A17" s="132"/>
      <c r="B17" s="132"/>
      <c r="C17" s="56" t="s">
        <v>109</v>
      </c>
      <c r="D17" s="57" t="s">
        <v>110</v>
      </c>
    </row>
    <row r="18" spans="1:4" s="5" customFormat="1" ht="15.75" customHeight="1">
      <c r="A18" s="132"/>
      <c r="B18" s="132"/>
      <c r="C18" s="58" t="s">
        <v>111</v>
      </c>
      <c r="D18" s="57" t="s">
        <v>112</v>
      </c>
    </row>
    <row r="19" spans="1:4" ht="21.75" customHeight="1">
      <c r="A19" s="13" t="s">
        <v>4</v>
      </c>
      <c r="B19" s="14" t="s">
        <v>16</v>
      </c>
      <c r="C19" s="133" t="s">
        <v>86</v>
      </c>
      <c r="D19" s="134"/>
    </row>
    <row r="20" spans="1:4" s="5" customFormat="1" ht="16.5" customHeight="1">
      <c r="A20" s="13" t="s">
        <v>5</v>
      </c>
      <c r="B20" s="14" t="s">
        <v>17</v>
      </c>
      <c r="C20" s="135" t="s">
        <v>51</v>
      </c>
      <c r="D20" s="136"/>
    </row>
    <row r="21" spans="1:4" s="5" customFormat="1" ht="15" customHeight="1">
      <c r="A21" s="13" t="s">
        <v>6</v>
      </c>
      <c r="B21" s="14" t="s">
        <v>18</v>
      </c>
      <c r="C21" s="127" t="s">
        <v>19</v>
      </c>
      <c r="D21" s="137"/>
    </row>
    <row r="22" spans="1:4" ht="13.5" customHeight="1">
      <c r="A22" s="25"/>
      <c r="B22" s="26"/>
      <c r="C22" s="25"/>
      <c r="D22" s="25"/>
    </row>
    <row r="23" spans="1:4">
      <c r="A23" s="8" t="s">
        <v>20</v>
      </c>
      <c r="B23" s="17"/>
      <c r="C23" s="17"/>
      <c r="D23" s="17"/>
    </row>
    <row r="24" spans="1:4" ht="12.75" customHeight="1">
      <c r="A24" s="16"/>
      <c r="B24" s="17"/>
      <c r="C24" s="17"/>
      <c r="D24" s="17"/>
    </row>
    <row r="25" spans="1:4" ht="23.25">
      <c r="A25" s="6"/>
      <c r="B25" s="18" t="s">
        <v>21</v>
      </c>
      <c r="C25" s="7" t="s">
        <v>22</v>
      </c>
      <c r="D25" s="9" t="s">
        <v>23</v>
      </c>
    </row>
    <row r="26" spans="1:4" ht="30" customHeight="1">
      <c r="A26" s="129" t="s">
        <v>26</v>
      </c>
      <c r="B26" s="130"/>
      <c r="C26" s="130"/>
      <c r="D26" s="131"/>
    </row>
    <row r="27" spans="1:4" ht="12" customHeight="1">
      <c r="A27" s="52"/>
      <c r="B27" s="53"/>
      <c r="C27" s="53"/>
      <c r="D27" s="54"/>
    </row>
    <row r="28" spans="1:4" ht="13.5" customHeight="1">
      <c r="A28" s="7">
        <v>1</v>
      </c>
      <c r="B28" s="6" t="s">
        <v>91</v>
      </c>
      <c r="C28" s="6" t="s">
        <v>24</v>
      </c>
      <c r="D28" s="6" t="s">
        <v>25</v>
      </c>
    </row>
    <row r="29" spans="1:4">
      <c r="A29" s="20" t="s">
        <v>27</v>
      </c>
      <c r="B29" s="19"/>
      <c r="C29" s="19"/>
      <c r="D29" s="19"/>
    </row>
    <row r="30" spans="1:4">
      <c r="A30" s="7">
        <v>1</v>
      </c>
      <c r="B30" s="6" t="s">
        <v>92</v>
      </c>
      <c r="C30" s="6" t="s">
        <v>93</v>
      </c>
      <c r="D30" s="6" t="s">
        <v>94</v>
      </c>
    </row>
    <row r="31" spans="1:4">
      <c r="A31" s="20" t="s">
        <v>39</v>
      </c>
      <c r="B31" s="19"/>
      <c r="C31" s="19"/>
      <c r="D31" s="19"/>
    </row>
    <row r="32" spans="1:4">
      <c r="A32" s="20" t="s">
        <v>40</v>
      </c>
      <c r="B32" s="19"/>
      <c r="C32" s="19"/>
      <c r="D32" s="19"/>
    </row>
    <row r="33" spans="1:4">
      <c r="A33" s="7">
        <v>1</v>
      </c>
      <c r="B33" s="6" t="s">
        <v>130</v>
      </c>
      <c r="C33" s="6" t="s">
        <v>93</v>
      </c>
      <c r="D33" s="6" t="s">
        <v>28</v>
      </c>
    </row>
    <row r="34" spans="1:4" ht="15" customHeight="1">
      <c r="A34" s="20" t="s">
        <v>29</v>
      </c>
      <c r="B34" s="19"/>
      <c r="C34" s="19"/>
      <c r="D34" s="19"/>
    </row>
    <row r="35" spans="1:4">
      <c r="A35" s="7">
        <v>1</v>
      </c>
      <c r="B35" s="6" t="s">
        <v>30</v>
      </c>
      <c r="C35" s="6" t="s">
        <v>24</v>
      </c>
      <c r="D35" s="6" t="s">
        <v>25</v>
      </c>
    </row>
    <row r="36" spans="1:4">
      <c r="A36" s="28"/>
      <c r="B36" s="12"/>
      <c r="C36" s="12"/>
      <c r="D36" s="12"/>
    </row>
    <row r="37" spans="1:4">
      <c r="A37" s="4" t="s">
        <v>46</v>
      </c>
      <c r="B37" s="19"/>
      <c r="C37" s="19"/>
      <c r="D37" s="19"/>
    </row>
    <row r="38" spans="1:4" ht="15" customHeight="1">
      <c r="A38" s="7">
        <v>1</v>
      </c>
      <c r="B38" s="6" t="s">
        <v>31</v>
      </c>
      <c r="C38" s="123">
        <v>1969</v>
      </c>
      <c r="D38" s="124"/>
    </row>
    <row r="39" spans="1:4">
      <c r="A39" s="7">
        <v>2</v>
      </c>
      <c r="B39" s="6" t="s">
        <v>33</v>
      </c>
      <c r="C39" s="123">
        <v>7</v>
      </c>
      <c r="D39" s="124"/>
    </row>
    <row r="40" spans="1:4">
      <c r="A40" s="7">
        <v>3</v>
      </c>
      <c r="B40" s="6" t="s">
        <v>34</v>
      </c>
      <c r="C40" s="123">
        <v>5</v>
      </c>
      <c r="D40" s="124"/>
    </row>
    <row r="41" spans="1:4" ht="15" customHeight="1">
      <c r="A41" s="7">
        <v>4</v>
      </c>
      <c r="B41" s="6" t="s">
        <v>32</v>
      </c>
      <c r="C41" s="123" t="s">
        <v>76</v>
      </c>
      <c r="D41" s="124"/>
    </row>
    <row r="42" spans="1:4">
      <c r="A42" s="7">
        <v>5</v>
      </c>
      <c r="B42" s="6" t="s">
        <v>35</v>
      </c>
      <c r="C42" s="123" t="s">
        <v>76</v>
      </c>
      <c r="D42" s="124"/>
    </row>
    <row r="43" spans="1:4">
      <c r="A43" s="7">
        <v>6</v>
      </c>
      <c r="B43" s="6" t="s">
        <v>36</v>
      </c>
      <c r="C43" s="123" t="s">
        <v>149</v>
      </c>
      <c r="D43" s="124"/>
    </row>
    <row r="44" spans="1:4" ht="15" customHeight="1">
      <c r="A44" s="7">
        <v>7</v>
      </c>
      <c r="B44" s="6" t="s">
        <v>37</v>
      </c>
      <c r="C44" s="123" t="s">
        <v>115</v>
      </c>
      <c r="D44" s="124"/>
    </row>
    <row r="45" spans="1:4">
      <c r="A45" s="7">
        <v>8</v>
      </c>
      <c r="B45" s="6" t="s">
        <v>38</v>
      </c>
      <c r="C45" s="123" t="s">
        <v>131</v>
      </c>
      <c r="D45" s="124"/>
    </row>
    <row r="46" spans="1:4">
      <c r="A46" s="7">
        <v>9</v>
      </c>
      <c r="B46" s="6" t="s">
        <v>118</v>
      </c>
      <c r="C46" s="123">
        <v>129</v>
      </c>
      <c r="D46" s="128"/>
    </row>
    <row r="47" spans="1:4">
      <c r="A47" s="7">
        <v>10</v>
      </c>
      <c r="B47" s="6" t="s">
        <v>69</v>
      </c>
      <c r="C47" s="138" t="s">
        <v>116</v>
      </c>
      <c r="D47" s="124"/>
    </row>
    <row r="48" spans="1:4">
      <c r="A48" s="4"/>
    </row>
    <row r="49" spans="1:4">
      <c r="A49" s="4"/>
    </row>
    <row r="51" spans="1:4">
      <c r="A51" s="59"/>
      <c r="B51" s="59"/>
      <c r="C51" s="60"/>
      <c r="D51" s="61"/>
    </row>
    <row r="52" spans="1:4">
      <c r="A52" s="59"/>
      <c r="B52" s="59"/>
      <c r="C52" s="60"/>
      <c r="D52" s="61"/>
    </row>
    <row r="53" spans="1:4">
      <c r="A53" s="59"/>
      <c r="B53" s="59"/>
      <c r="C53" s="60"/>
      <c r="D53" s="61"/>
    </row>
    <row r="54" spans="1:4">
      <c r="A54" s="59"/>
      <c r="B54" s="59"/>
      <c r="C54" s="60"/>
      <c r="D54" s="61"/>
    </row>
    <row r="55" spans="1:4">
      <c r="A55" s="59"/>
      <c r="B55" s="59"/>
      <c r="C55" s="62"/>
      <c r="D55" s="61"/>
    </row>
    <row r="56" spans="1:4">
      <c r="A56" s="59"/>
      <c r="B56" s="59"/>
      <c r="C56" s="63"/>
      <c r="D56" s="61"/>
    </row>
  </sheetData>
  <mergeCells count="19">
    <mergeCell ref="C47:D47"/>
    <mergeCell ref="C41:D41"/>
    <mergeCell ref="C42:D42"/>
    <mergeCell ref="C43:D43"/>
    <mergeCell ref="C44:D44"/>
    <mergeCell ref="C45:D45"/>
    <mergeCell ref="C46:D46"/>
    <mergeCell ref="C40:D40"/>
    <mergeCell ref="C38:D38"/>
    <mergeCell ref="C39:D39"/>
    <mergeCell ref="C9:D9"/>
    <mergeCell ref="C10:D10"/>
    <mergeCell ref="C11:D11"/>
    <mergeCell ref="A26:D26"/>
    <mergeCell ref="A12:A18"/>
    <mergeCell ref="B12:B18"/>
    <mergeCell ref="C19:D19"/>
    <mergeCell ref="C20:D20"/>
    <mergeCell ref="C21:D21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Z75"/>
  <sheetViews>
    <sheetView tabSelected="1" topLeftCell="A16" workbookViewId="0">
      <selection activeCell="K31" sqref="K31"/>
    </sheetView>
  </sheetViews>
  <sheetFormatPr defaultRowHeight="15"/>
  <cols>
    <col min="1" max="1" width="15.85546875" customWidth="1"/>
    <col min="2" max="2" width="13.42578125" style="30" customWidth="1"/>
    <col min="3" max="3" width="8.5703125" style="45" customWidth="1"/>
    <col min="4" max="4" width="8.28515625" customWidth="1"/>
    <col min="5" max="5" width="9" customWidth="1"/>
    <col min="6" max="6" width="9.7109375" customWidth="1"/>
    <col min="7" max="7" width="13.28515625" customWidth="1"/>
  </cols>
  <sheetData>
    <row r="1" spans="1:26">
      <c r="A1" s="4" t="s">
        <v>126</v>
      </c>
      <c r="B1"/>
      <c r="C1" s="36"/>
      <c r="D1" s="36"/>
      <c r="G1" s="36"/>
      <c r="H1" s="19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</row>
    <row r="2" spans="1:26" ht="16.5" customHeight="1">
      <c r="A2" s="4" t="s">
        <v>137</v>
      </c>
      <c r="B2"/>
      <c r="C2" s="36"/>
      <c r="D2" s="36"/>
      <c r="G2" s="36"/>
      <c r="H2" s="19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</row>
    <row r="3" spans="1:26" s="105" customFormat="1" ht="21" customHeight="1">
      <c r="A3" s="141" t="s">
        <v>136</v>
      </c>
      <c r="B3" s="141"/>
      <c r="C3" s="98"/>
      <c r="D3" s="99">
        <f>D4+D5</f>
        <v>237.73000000000002</v>
      </c>
      <c r="E3" s="100"/>
      <c r="F3" s="101"/>
      <c r="G3" s="101"/>
      <c r="H3" s="102"/>
      <c r="I3" s="103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</row>
    <row r="4" spans="1:26" s="105" customFormat="1" ht="15.75" customHeight="1">
      <c r="A4" s="141" t="s">
        <v>124</v>
      </c>
      <c r="B4" s="179"/>
      <c r="C4" s="98"/>
      <c r="D4" s="99">
        <v>284.97000000000003</v>
      </c>
      <c r="E4" s="100"/>
      <c r="F4" s="101"/>
      <c r="G4" s="101"/>
      <c r="H4" s="106"/>
      <c r="I4" s="103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</row>
    <row r="5" spans="1:26" s="105" customFormat="1" ht="16.5" customHeight="1">
      <c r="A5" s="141" t="s">
        <v>125</v>
      </c>
      <c r="B5" s="179"/>
      <c r="C5" s="98"/>
      <c r="D5" s="99">
        <v>-47.24</v>
      </c>
      <c r="E5" s="100"/>
      <c r="F5" s="101"/>
      <c r="G5" s="101"/>
      <c r="H5" s="102"/>
      <c r="I5" s="103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</row>
    <row r="6" spans="1:26" ht="15" customHeight="1">
      <c r="A6" s="142" t="s">
        <v>135</v>
      </c>
      <c r="B6" s="143"/>
      <c r="C6" s="143"/>
      <c r="D6" s="143"/>
      <c r="E6" s="143"/>
      <c r="F6" s="143"/>
      <c r="G6" s="143"/>
      <c r="H6" s="144"/>
      <c r="I6" s="92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</row>
    <row r="7" spans="1:26" ht="56.25" customHeight="1">
      <c r="A7" s="139" t="s">
        <v>57</v>
      </c>
      <c r="B7" s="140"/>
      <c r="C7" s="91" t="s">
        <v>58</v>
      </c>
      <c r="D7" s="29" t="s">
        <v>59</v>
      </c>
      <c r="E7" s="29" t="s">
        <v>60</v>
      </c>
      <c r="F7" s="29" t="s">
        <v>61</v>
      </c>
      <c r="G7" s="37" t="s">
        <v>62</v>
      </c>
      <c r="H7" s="29" t="s">
        <v>63</v>
      </c>
      <c r="I7" s="92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</row>
    <row r="8" spans="1:26" ht="17.25" customHeight="1">
      <c r="A8" s="139" t="s">
        <v>64</v>
      </c>
      <c r="B8" s="146"/>
      <c r="C8" s="42">
        <v>15.12</v>
      </c>
      <c r="D8" s="77">
        <v>-47.22</v>
      </c>
      <c r="E8" s="77">
        <f>E12+E15+E18+E21</f>
        <v>654.04</v>
      </c>
      <c r="F8" s="77">
        <f>F12+F15+F18+F21</f>
        <v>655.05999999999995</v>
      </c>
      <c r="G8" s="77">
        <f>F8</f>
        <v>655.05999999999995</v>
      </c>
      <c r="H8" s="48">
        <f t="shared" ref="H8:H10" si="0">F8-E8+D8</f>
        <v>-46.200000000000017</v>
      </c>
    </row>
    <row r="9" spans="1:26">
      <c r="A9" s="38" t="s">
        <v>65</v>
      </c>
      <c r="B9" s="39"/>
      <c r="C9" s="43">
        <f>C8-C10</f>
        <v>13.607999999999999</v>
      </c>
      <c r="D9" s="48">
        <f>D8-D10</f>
        <v>-42.497999999999998</v>
      </c>
      <c r="E9" s="48">
        <f>E8-E10</f>
        <v>588.63599999999997</v>
      </c>
      <c r="F9" s="48">
        <f>F8-F10</f>
        <v>589.55399999999997</v>
      </c>
      <c r="G9" s="48">
        <f>G8-G10</f>
        <v>589.55399999999997</v>
      </c>
      <c r="H9" s="48">
        <f t="shared" si="0"/>
        <v>-41.579999999999991</v>
      </c>
    </row>
    <row r="10" spans="1:26">
      <c r="A10" s="149" t="s">
        <v>66</v>
      </c>
      <c r="B10" s="148"/>
      <c r="C10" s="43">
        <f>C8*10%</f>
        <v>1.512</v>
      </c>
      <c r="D10" s="48">
        <f>D8*10%</f>
        <v>-4.7220000000000004</v>
      </c>
      <c r="E10" s="48">
        <f>E8*10%</f>
        <v>65.403999999999996</v>
      </c>
      <c r="F10" s="48">
        <f>F8*10%</f>
        <v>65.506</v>
      </c>
      <c r="G10" s="48">
        <f>G8*10%</f>
        <v>65.506</v>
      </c>
      <c r="H10" s="48">
        <f t="shared" si="0"/>
        <v>-4.6199999999999966</v>
      </c>
    </row>
    <row r="11" spans="1:26" ht="12.75" customHeight="1">
      <c r="A11" s="173" t="s">
        <v>67</v>
      </c>
      <c r="B11" s="174"/>
      <c r="C11" s="174"/>
      <c r="D11" s="174"/>
      <c r="E11" s="174"/>
      <c r="F11" s="174"/>
      <c r="G11" s="174"/>
      <c r="H11" s="146"/>
    </row>
    <row r="12" spans="1:26">
      <c r="A12" s="155" t="s">
        <v>48</v>
      </c>
      <c r="B12" s="156"/>
      <c r="C12" s="42">
        <v>5.65</v>
      </c>
      <c r="D12" s="78">
        <v>-17.579999999999998</v>
      </c>
      <c r="E12" s="78">
        <v>244.4</v>
      </c>
      <c r="F12" s="78">
        <v>244.78</v>
      </c>
      <c r="G12" s="78">
        <f>F12</f>
        <v>244.78</v>
      </c>
      <c r="H12" s="48">
        <f>F12-E12+D12</f>
        <v>-17.200000000000003</v>
      </c>
    </row>
    <row r="13" spans="1:26">
      <c r="A13" s="38" t="s">
        <v>65</v>
      </c>
      <c r="B13" s="39"/>
      <c r="C13" s="43">
        <f>C12-C14</f>
        <v>5.085</v>
      </c>
      <c r="D13" s="48">
        <f>D12-D14</f>
        <v>-15.821999999999999</v>
      </c>
      <c r="E13" s="48">
        <f>E12-E14</f>
        <v>219.96</v>
      </c>
      <c r="F13" s="48">
        <f>F12-F14</f>
        <v>220.30199999999999</v>
      </c>
      <c r="G13" s="48">
        <f>G12-G14</f>
        <v>220.30199999999999</v>
      </c>
      <c r="H13" s="48">
        <f t="shared" ref="H13:H23" si="1">F13-E13+D13</f>
        <v>-15.480000000000015</v>
      </c>
    </row>
    <row r="14" spans="1:26">
      <c r="A14" s="149" t="s">
        <v>66</v>
      </c>
      <c r="B14" s="148"/>
      <c r="C14" s="43">
        <f>C12*10%</f>
        <v>0.56500000000000006</v>
      </c>
      <c r="D14" s="48">
        <f>D12*10%</f>
        <v>-1.758</v>
      </c>
      <c r="E14" s="48">
        <f>E12*10%</f>
        <v>24.44</v>
      </c>
      <c r="F14" s="48">
        <f>F12*10%</f>
        <v>24.478000000000002</v>
      </c>
      <c r="G14" s="48">
        <f>G12*10%</f>
        <v>24.478000000000002</v>
      </c>
      <c r="H14" s="48">
        <f t="shared" si="1"/>
        <v>-1.7199999999999998</v>
      </c>
    </row>
    <row r="15" spans="1:26" ht="23.25" customHeight="1">
      <c r="A15" s="155" t="s">
        <v>41</v>
      </c>
      <c r="B15" s="156"/>
      <c r="C15" s="42">
        <v>3.45</v>
      </c>
      <c r="D15" s="78">
        <v>-10.78</v>
      </c>
      <c r="E15" s="78">
        <v>149.24</v>
      </c>
      <c r="F15" s="78">
        <v>149.47</v>
      </c>
      <c r="G15" s="78">
        <f>F15</f>
        <v>149.47</v>
      </c>
      <c r="H15" s="48">
        <f t="shared" si="1"/>
        <v>-10.55000000000001</v>
      </c>
    </row>
    <row r="16" spans="1:26">
      <c r="A16" s="38" t="s">
        <v>65</v>
      </c>
      <c r="B16" s="39"/>
      <c r="C16" s="43">
        <f>C15-C17</f>
        <v>3.105</v>
      </c>
      <c r="D16" s="48">
        <f>D15-D17</f>
        <v>-9.702</v>
      </c>
      <c r="E16" s="48">
        <f>E15-E17</f>
        <v>134.316</v>
      </c>
      <c r="F16" s="48">
        <f>F15-F17</f>
        <v>134.523</v>
      </c>
      <c r="G16" s="48">
        <f>G15-G17</f>
        <v>134.523</v>
      </c>
      <c r="H16" s="48">
        <f t="shared" si="1"/>
        <v>-9.4950000000000063</v>
      </c>
    </row>
    <row r="17" spans="1:8" ht="15" customHeight="1">
      <c r="A17" s="149" t="s">
        <v>66</v>
      </c>
      <c r="B17" s="148"/>
      <c r="C17" s="43">
        <f>C15*10%</f>
        <v>0.34500000000000003</v>
      </c>
      <c r="D17" s="48">
        <f>D15*10%</f>
        <v>-1.0780000000000001</v>
      </c>
      <c r="E17" s="48">
        <f>E15*10%</f>
        <v>14.924000000000001</v>
      </c>
      <c r="F17" s="48">
        <f>F15*10%</f>
        <v>14.947000000000001</v>
      </c>
      <c r="G17" s="48">
        <f>G15*10%</f>
        <v>14.947000000000001</v>
      </c>
      <c r="H17" s="48">
        <f t="shared" si="1"/>
        <v>-1.0550000000000004</v>
      </c>
    </row>
    <row r="18" spans="1:8" ht="12" customHeight="1">
      <c r="A18" s="155" t="s">
        <v>49</v>
      </c>
      <c r="B18" s="156"/>
      <c r="C18" s="41">
        <v>2.37</v>
      </c>
      <c r="D18" s="78">
        <v>-7.44</v>
      </c>
      <c r="E18" s="78">
        <v>102.52</v>
      </c>
      <c r="F18" s="78">
        <v>102.68</v>
      </c>
      <c r="G18" s="78">
        <f>F18</f>
        <v>102.68</v>
      </c>
      <c r="H18" s="48">
        <f t="shared" si="1"/>
        <v>-7.2799999999999896</v>
      </c>
    </row>
    <row r="19" spans="1:8" ht="13.5" customHeight="1">
      <c r="A19" s="38" t="s">
        <v>65</v>
      </c>
      <c r="B19" s="39"/>
      <c r="C19" s="43">
        <f>C18-C20</f>
        <v>2.133</v>
      </c>
      <c r="D19" s="48">
        <f>D18-D20</f>
        <v>-6.6960000000000006</v>
      </c>
      <c r="E19" s="48">
        <f>E18-E20</f>
        <v>92.268000000000001</v>
      </c>
      <c r="F19" s="48">
        <f>F18-F20</f>
        <v>92.412000000000006</v>
      </c>
      <c r="G19" s="48">
        <f>G18-G20</f>
        <v>92.412000000000006</v>
      </c>
      <c r="H19" s="48">
        <f t="shared" si="1"/>
        <v>-6.5519999999999952</v>
      </c>
    </row>
    <row r="20" spans="1:8" ht="12.75" customHeight="1">
      <c r="A20" s="149" t="s">
        <v>66</v>
      </c>
      <c r="B20" s="148"/>
      <c r="C20" s="43">
        <f>C18*10%</f>
        <v>0.23700000000000002</v>
      </c>
      <c r="D20" s="48">
        <f>D18*10%</f>
        <v>-0.74400000000000011</v>
      </c>
      <c r="E20" s="48">
        <f>E18*10%</f>
        <v>10.252000000000001</v>
      </c>
      <c r="F20" s="48">
        <f>F18*10%</f>
        <v>10.268000000000001</v>
      </c>
      <c r="G20" s="48">
        <f>G18*10%</f>
        <v>10.268000000000001</v>
      </c>
      <c r="H20" s="48">
        <f t="shared" si="1"/>
        <v>-0.72800000000000009</v>
      </c>
    </row>
    <row r="21" spans="1:8" ht="14.25" customHeight="1">
      <c r="A21" s="11" t="s">
        <v>89</v>
      </c>
      <c r="B21" s="40"/>
      <c r="C21" s="44">
        <v>3.65</v>
      </c>
      <c r="D21" s="48">
        <v>-11.42</v>
      </c>
      <c r="E21" s="48">
        <f>19.03+4.76+3.89+130.2</f>
        <v>157.88</v>
      </c>
      <c r="F21" s="48">
        <f>19.06+4.76+3.9+130.41</f>
        <v>158.13</v>
      </c>
      <c r="G21" s="48">
        <f>F21</f>
        <v>158.13</v>
      </c>
      <c r="H21" s="48">
        <f t="shared" si="1"/>
        <v>-11.17</v>
      </c>
    </row>
    <row r="22" spans="1:8" ht="14.25" customHeight="1">
      <c r="A22" s="38" t="s">
        <v>65</v>
      </c>
      <c r="B22" s="39"/>
      <c r="C22" s="43">
        <f>C21-C23</f>
        <v>3.2850000000000001</v>
      </c>
      <c r="D22" s="48">
        <f>D21-D23</f>
        <v>-10.278</v>
      </c>
      <c r="E22" s="48">
        <f>E21-E23</f>
        <v>142.09199999999998</v>
      </c>
      <c r="F22" s="48">
        <f>F21-F23</f>
        <v>142.31700000000001</v>
      </c>
      <c r="G22" s="48">
        <f>G21-G23</f>
        <v>142.31700000000001</v>
      </c>
      <c r="H22" s="48">
        <f t="shared" si="1"/>
        <v>-10.052999999999978</v>
      </c>
    </row>
    <row r="23" spans="1:8">
      <c r="A23" s="149" t="s">
        <v>66</v>
      </c>
      <c r="B23" s="148"/>
      <c r="C23" s="43">
        <f>C21*10%</f>
        <v>0.36499999999999999</v>
      </c>
      <c r="D23" s="48">
        <f>D21*10%</f>
        <v>-1.1420000000000001</v>
      </c>
      <c r="E23" s="48">
        <f>E21*10%</f>
        <v>15.788</v>
      </c>
      <c r="F23" s="48">
        <f>F21*10%</f>
        <v>15.813000000000001</v>
      </c>
      <c r="G23" s="48">
        <f>G21*10%</f>
        <v>15.813000000000001</v>
      </c>
      <c r="H23" s="48">
        <f t="shared" si="1"/>
        <v>-1.1169999999999998</v>
      </c>
    </row>
    <row r="24" spans="1:8" s="105" customFormat="1" ht="4.5" customHeight="1">
      <c r="A24" s="107"/>
      <c r="B24" s="108"/>
      <c r="C24" s="109"/>
      <c r="D24" s="110"/>
      <c r="E24" s="109"/>
      <c r="F24" s="109"/>
      <c r="G24" s="111"/>
      <c r="H24" s="112"/>
    </row>
    <row r="25" spans="1:8" ht="11.25" customHeight="1">
      <c r="A25" s="139" t="s">
        <v>42</v>
      </c>
      <c r="B25" s="146"/>
      <c r="C25" s="44">
        <v>5.29</v>
      </c>
      <c r="D25" s="66">
        <v>167.22</v>
      </c>
      <c r="E25" s="66">
        <v>228.83</v>
      </c>
      <c r="F25" s="66">
        <v>229.18</v>
      </c>
      <c r="G25" s="79">
        <f>G26+G27</f>
        <v>64.688000000000002</v>
      </c>
      <c r="H25" s="66">
        <f>F25-E25-G25+D25+F25</f>
        <v>332.06200000000001</v>
      </c>
    </row>
    <row r="26" spans="1:8" ht="15.75" customHeight="1">
      <c r="A26" s="38" t="s">
        <v>68</v>
      </c>
      <c r="B26" s="39"/>
      <c r="C26" s="43">
        <f>C25-C27</f>
        <v>4.7610000000000001</v>
      </c>
      <c r="D26" s="48">
        <v>166.53</v>
      </c>
      <c r="E26" s="48">
        <f>E25-E27</f>
        <v>205.947</v>
      </c>
      <c r="F26" s="48">
        <f>F25-F27</f>
        <v>206.262</v>
      </c>
      <c r="G26" s="80">
        <v>41.77</v>
      </c>
      <c r="H26" s="48">
        <f t="shared" ref="H26:H27" si="2">F26-E26-G26+D26+F26</f>
        <v>331.33699999999999</v>
      </c>
    </row>
    <row r="27" spans="1:8" ht="12.75" customHeight="1">
      <c r="A27" s="149" t="s">
        <v>66</v>
      </c>
      <c r="B27" s="148"/>
      <c r="C27" s="43">
        <f>C25*10%</f>
        <v>0.52900000000000003</v>
      </c>
      <c r="D27" s="48">
        <v>0.68</v>
      </c>
      <c r="E27" s="48">
        <f>E25*10%</f>
        <v>22.883000000000003</v>
      </c>
      <c r="F27" s="48">
        <f>F25*10%</f>
        <v>22.918000000000003</v>
      </c>
      <c r="G27" s="48">
        <f>F27</f>
        <v>22.918000000000003</v>
      </c>
      <c r="H27" s="48">
        <f t="shared" si="2"/>
        <v>0.71499999999999986</v>
      </c>
    </row>
    <row r="28" spans="1:8" s="4" customFormat="1" ht="12.75" customHeight="1">
      <c r="A28" s="175" t="s">
        <v>138</v>
      </c>
      <c r="B28" s="176"/>
      <c r="C28" s="101"/>
      <c r="D28" s="100">
        <v>0</v>
      </c>
      <c r="E28" s="101">
        <f>E30+E31+E32+E33</f>
        <v>60.699999999999996</v>
      </c>
      <c r="F28" s="101">
        <f>F30+F31+F32+F33</f>
        <v>57.04</v>
      </c>
      <c r="G28" s="122">
        <f>G30+G31+G32+G33</f>
        <v>57.04</v>
      </c>
      <c r="H28" s="100">
        <f>H30+H31+H32+H33</f>
        <v>-3.6599999999999988</v>
      </c>
    </row>
    <row r="29" spans="1:8" ht="12.75" customHeight="1">
      <c r="A29" s="121" t="s">
        <v>139</v>
      </c>
      <c r="B29" s="108"/>
      <c r="C29" s="109"/>
      <c r="D29" s="112">
        <v>0</v>
      </c>
      <c r="E29" s="109"/>
      <c r="F29" s="109"/>
      <c r="G29" s="120"/>
      <c r="H29" s="100"/>
    </row>
    <row r="30" spans="1:8" ht="12.75" customHeight="1">
      <c r="A30" s="177" t="s">
        <v>140</v>
      </c>
      <c r="B30" s="178"/>
      <c r="C30" s="109"/>
      <c r="D30" s="112">
        <v>0</v>
      </c>
      <c r="E30" s="109">
        <v>3.43</v>
      </c>
      <c r="F30" s="109">
        <v>3.18</v>
      </c>
      <c r="G30" s="120">
        <v>3.18</v>
      </c>
      <c r="H30" s="48">
        <f t="shared" ref="H30:H33" si="3">F30-E30-G30+D30+F30</f>
        <v>-0.25</v>
      </c>
    </row>
    <row r="31" spans="1:8" ht="12.75" customHeight="1">
      <c r="A31" s="177" t="s">
        <v>141</v>
      </c>
      <c r="B31" s="178"/>
      <c r="C31" s="109"/>
      <c r="D31" s="112">
        <v>0</v>
      </c>
      <c r="E31" s="109">
        <v>14.9</v>
      </c>
      <c r="F31" s="109">
        <v>13.72</v>
      </c>
      <c r="G31" s="120">
        <v>13.72</v>
      </c>
      <c r="H31" s="48">
        <f t="shared" si="3"/>
        <v>-1.1799999999999997</v>
      </c>
    </row>
    <row r="32" spans="1:8" ht="12.75" customHeight="1">
      <c r="A32" s="177" t="s">
        <v>142</v>
      </c>
      <c r="B32" s="178"/>
      <c r="C32" s="109"/>
      <c r="D32" s="112">
        <v>0</v>
      </c>
      <c r="E32" s="109">
        <v>40.64</v>
      </c>
      <c r="F32" s="109">
        <v>38.6</v>
      </c>
      <c r="G32" s="120">
        <v>38.6</v>
      </c>
      <c r="H32" s="48">
        <f t="shared" si="3"/>
        <v>-2.0399999999999991</v>
      </c>
    </row>
    <row r="33" spans="1:26" ht="12.75" customHeight="1">
      <c r="A33" s="177" t="s">
        <v>143</v>
      </c>
      <c r="B33" s="178"/>
      <c r="C33" s="109"/>
      <c r="D33" s="112">
        <v>0</v>
      </c>
      <c r="E33" s="109">
        <v>1.73</v>
      </c>
      <c r="F33" s="109">
        <v>1.54</v>
      </c>
      <c r="G33" s="120">
        <v>1.54</v>
      </c>
      <c r="H33" s="48">
        <f t="shared" si="3"/>
        <v>-0.18999999999999995</v>
      </c>
    </row>
    <row r="34" spans="1:26" s="105" customFormat="1" ht="12.75" customHeight="1">
      <c r="A34" s="113" t="s">
        <v>119</v>
      </c>
      <c r="B34" s="114"/>
      <c r="C34" s="101"/>
      <c r="D34" s="115"/>
      <c r="E34" s="101">
        <f>E8+E25+E28</f>
        <v>943.57</v>
      </c>
      <c r="F34" s="101">
        <f>F8+F25+F28</f>
        <v>941.28</v>
      </c>
      <c r="G34" s="116">
        <f>G8+G25+G28</f>
        <v>776.7879999999999</v>
      </c>
      <c r="H34" s="100"/>
      <c r="I34" s="117"/>
      <c r="J34" s="117"/>
    </row>
    <row r="35" spans="1:26" s="105" customFormat="1" ht="12" customHeight="1">
      <c r="A35" s="113" t="s">
        <v>120</v>
      </c>
      <c r="B35" s="114"/>
      <c r="C35" s="101"/>
      <c r="D35" s="115"/>
      <c r="E35" s="101"/>
      <c r="F35" s="101"/>
      <c r="G35" s="116"/>
      <c r="H35" s="100"/>
      <c r="I35" s="117"/>
      <c r="J35" s="117"/>
    </row>
    <row r="36" spans="1:26" s="4" customFormat="1" ht="12.75" customHeight="1">
      <c r="A36" s="152" t="s">
        <v>87</v>
      </c>
      <c r="B36" s="153"/>
      <c r="C36" s="44"/>
      <c r="D36" s="64">
        <v>-0.02</v>
      </c>
      <c r="E36" s="64">
        <v>0</v>
      </c>
      <c r="F36" s="64">
        <v>0.02</v>
      </c>
      <c r="G36" s="65">
        <v>0.02</v>
      </c>
      <c r="H36" s="66">
        <f t="shared" ref="H36" si="4">F36-E36-G36+D36+F36</f>
        <v>0</v>
      </c>
    </row>
    <row r="37" spans="1:26" ht="12" customHeight="1">
      <c r="A37" s="150" t="s">
        <v>43</v>
      </c>
      <c r="B37" s="151"/>
      <c r="C37" s="43"/>
      <c r="D37" s="7">
        <v>0</v>
      </c>
      <c r="E37" s="7">
        <v>0</v>
      </c>
      <c r="F37" s="7">
        <v>0</v>
      </c>
      <c r="G37" s="55">
        <v>0</v>
      </c>
      <c r="H37" s="7">
        <v>0</v>
      </c>
    </row>
    <row r="38" spans="1:26" s="93" customFormat="1" ht="22.5" customHeight="1">
      <c r="A38" s="152" t="s">
        <v>88</v>
      </c>
      <c r="B38" s="154"/>
      <c r="C38" s="88"/>
      <c r="D38" s="85">
        <v>117.75</v>
      </c>
      <c r="E38" s="85">
        <v>34.01</v>
      </c>
      <c r="F38" s="85">
        <v>33.11</v>
      </c>
      <c r="G38" s="86">
        <f>G39</f>
        <v>5.6287000000000003</v>
      </c>
      <c r="H38" s="66">
        <f>F38-E38-G38+D38+F38</f>
        <v>144.3313</v>
      </c>
    </row>
    <row r="39" spans="1:26" s="93" customFormat="1" ht="12.75" customHeight="1">
      <c r="A39" s="94" t="s">
        <v>50</v>
      </c>
      <c r="B39" s="95"/>
      <c r="C39" s="87"/>
      <c r="D39" s="84">
        <v>0</v>
      </c>
      <c r="E39" s="87">
        <f>E38*17%</f>
        <v>5.7816999999999998</v>
      </c>
      <c r="F39" s="87">
        <f>F38*17%</f>
        <v>5.6287000000000003</v>
      </c>
      <c r="G39" s="83">
        <f>F39</f>
        <v>5.6287000000000003</v>
      </c>
      <c r="H39" s="48">
        <f>F39-E39-G39+D39+F39</f>
        <v>-0.15299999999999958</v>
      </c>
    </row>
    <row r="40" spans="1:26" s="105" customFormat="1" ht="10.5" customHeight="1">
      <c r="A40" s="160" t="s">
        <v>121</v>
      </c>
      <c r="B40" s="161"/>
      <c r="C40" s="101"/>
      <c r="D40" s="115"/>
      <c r="E40" s="101">
        <f>E36+E38</f>
        <v>34.01</v>
      </c>
      <c r="F40" s="101">
        <f>F36+F38</f>
        <v>33.130000000000003</v>
      </c>
      <c r="G40" s="101">
        <f>G36+G38</f>
        <v>5.6486999999999998</v>
      </c>
      <c r="H40" s="100"/>
    </row>
    <row r="41" spans="1:26" s="105" customFormat="1" ht="15" customHeight="1">
      <c r="A41" s="160" t="s">
        <v>127</v>
      </c>
      <c r="B41" s="161"/>
      <c r="C41" s="101"/>
      <c r="D41" s="115"/>
      <c r="E41" s="101">
        <f>E34+E40</f>
        <v>977.58</v>
      </c>
      <c r="F41" s="101">
        <f t="shared" ref="F41:G41" si="5">F34+F40</f>
        <v>974.41</v>
      </c>
      <c r="G41" s="101">
        <f t="shared" si="5"/>
        <v>782.43669999999986</v>
      </c>
      <c r="H41" s="100"/>
    </row>
    <row r="42" spans="1:26" s="105" customFormat="1" ht="14.25" customHeight="1">
      <c r="A42" s="141" t="s">
        <v>128</v>
      </c>
      <c r="B42" s="141"/>
      <c r="C42" s="98"/>
      <c r="D42" s="99">
        <f>D3</f>
        <v>237.73000000000002</v>
      </c>
      <c r="E42" s="100"/>
      <c r="F42" s="101"/>
      <c r="G42" s="101"/>
      <c r="H42" s="100">
        <f>F41-E41+D42+F41-G41</f>
        <v>426.53329999999994</v>
      </c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</row>
    <row r="43" spans="1:26" s="105" customFormat="1" ht="25.5" customHeight="1">
      <c r="A43" s="141" t="s">
        <v>123</v>
      </c>
      <c r="B43" s="141"/>
      <c r="C43" s="98"/>
      <c r="D43" s="99"/>
      <c r="E43" s="100"/>
      <c r="F43" s="101"/>
      <c r="G43" s="101"/>
      <c r="H43" s="100">
        <f>H44+H45</f>
        <v>426.5333</v>
      </c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</row>
    <row r="44" spans="1:26" s="105" customFormat="1" ht="15.75" customHeight="1">
      <c r="A44" s="141" t="s">
        <v>124</v>
      </c>
      <c r="B44" s="179"/>
      <c r="C44" s="98"/>
      <c r="D44" s="98"/>
      <c r="E44" s="100"/>
      <c r="F44" s="101"/>
      <c r="G44" s="101"/>
      <c r="H44" s="102">
        <f>H25+H38</f>
        <v>476.39330000000001</v>
      </c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</row>
    <row r="45" spans="1:26" s="105" customFormat="1" ht="15" customHeight="1">
      <c r="A45" s="141" t="s">
        <v>125</v>
      </c>
      <c r="B45" s="179"/>
      <c r="C45" s="98"/>
      <c r="D45" s="98"/>
      <c r="E45" s="100"/>
      <c r="F45" s="101"/>
      <c r="G45" s="101"/>
      <c r="H45" s="102">
        <f>H8+H36+H28</f>
        <v>-49.860000000000014</v>
      </c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</row>
    <row r="46" spans="1:26" ht="23.25" customHeight="1">
      <c r="A46" s="162" t="s">
        <v>122</v>
      </c>
      <c r="B46" s="163"/>
      <c r="C46" s="163"/>
      <c r="D46" s="163"/>
      <c r="E46" s="163"/>
      <c r="F46" s="163"/>
      <c r="G46" s="163"/>
      <c r="H46" s="163"/>
    </row>
    <row r="47" spans="1:26" ht="23.25" customHeight="1">
      <c r="A47" s="118"/>
      <c r="B47" s="119"/>
      <c r="C47" s="119"/>
      <c r="D47" s="119"/>
      <c r="E47" s="119"/>
      <c r="F47" s="119"/>
      <c r="G47" s="119"/>
      <c r="H47" s="119"/>
    </row>
    <row r="48" spans="1:26" ht="17.25" customHeight="1">
      <c r="A48" s="21" t="s">
        <v>134</v>
      </c>
      <c r="D48" s="23"/>
      <c r="E48" s="23"/>
      <c r="F48" s="23"/>
      <c r="G48" s="23"/>
    </row>
    <row r="49" spans="1:7" ht="12" customHeight="1">
      <c r="A49" s="167" t="s">
        <v>90</v>
      </c>
      <c r="B49" s="168"/>
      <c r="C49" s="169"/>
      <c r="D49" s="81" t="s">
        <v>129</v>
      </c>
      <c r="E49" s="31" t="s">
        <v>52</v>
      </c>
      <c r="F49" s="31" t="s">
        <v>53</v>
      </c>
      <c r="G49" s="31" t="s">
        <v>54</v>
      </c>
    </row>
    <row r="50" spans="1:7" ht="18.75" customHeight="1">
      <c r="A50" s="170" t="s">
        <v>144</v>
      </c>
      <c r="B50" s="171"/>
      <c r="C50" s="172"/>
      <c r="D50" s="96" t="s">
        <v>145</v>
      </c>
      <c r="E50" s="32" t="s">
        <v>146</v>
      </c>
      <c r="F50" s="32" t="s">
        <v>147</v>
      </c>
      <c r="G50" s="33">
        <v>41.77</v>
      </c>
    </row>
    <row r="51" spans="1:7" s="4" customFormat="1" ht="13.5" customHeight="1">
      <c r="A51" s="89" t="s">
        <v>7</v>
      </c>
      <c r="B51" s="90"/>
      <c r="C51" s="82"/>
      <c r="D51" s="97"/>
      <c r="E51" s="49"/>
      <c r="F51" s="50"/>
      <c r="G51" s="51">
        <f>SUM(G50:G50)</f>
        <v>41.77</v>
      </c>
    </row>
    <row r="52" spans="1:7" s="4" customFormat="1" ht="13.5" customHeight="1">
      <c r="A52" s="70"/>
      <c r="B52" s="71"/>
      <c r="C52" s="71"/>
      <c r="D52" s="71"/>
      <c r="E52" s="72"/>
      <c r="F52" s="73"/>
      <c r="G52" s="74"/>
    </row>
    <row r="53" spans="1:7">
      <c r="A53" s="21" t="s">
        <v>44</v>
      </c>
      <c r="D53" s="23"/>
      <c r="E53" s="23"/>
      <c r="F53" s="23"/>
      <c r="G53" s="23"/>
    </row>
    <row r="54" spans="1:7">
      <c r="A54" s="21" t="s">
        <v>45</v>
      </c>
      <c r="D54" s="23"/>
      <c r="E54" s="23"/>
      <c r="F54" s="23"/>
      <c r="G54" s="23"/>
    </row>
    <row r="55" spans="1:7" ht="23.25" customHeight="1">
      <c r="A55" s="147" t="s">
        <v>56</v>
      </c>
      <c r="B55" s="148"/>
      <c r="C55" s="148"/>
      <c r="D55" s="148"/>
      <c r="E55" s="128"/>
      <c r="F55" s="35" t="s">
        <v>53</v>
      </c>
      <c r="G55" s="34" t="s">
        <v>55</v>
      </c>
    </row>
    <row r="56" spans="1:7">
      <c r="A56" s="147" t="s">
        <v>76</v>
      </c>
      <c r="B56" s="148"/>
      <c r="C56" s="148"/>
      <c r="D56" s="148"/>
      <c r="E56" s="128"/>
      <c r="F56" s="31"/>
      <c r="G56" s="31">
        <v>0</v>
      </c>
    </row>
    <row r="57" spans="1:7">
      <c r="A57" s="23"/>
      <c r="D57" s="23"/>
      <c r="E57" s="23"/>
      <c r="F57" s="23"/>
      <c r="G57" s="23"/>
    </row>
    <row r="58" spans="1:7" s="4" customFormat="1">
      <c r="A58" s="21" t="s">
        <v>70</v>
      </c>
      <c r="B58" s="46"/>
      <c r="C58" s="47"/>
      <c r="D58" s="21"/>
      <c r="E58" s="21"/>
      <c r="F58" s="21"/>
      <c r="G58" s="21"/>
    </row>
    <row r="59" spans="1:7">
      <c r="A59" s="145" t="s">
        <v>71</v>
      </c>
      <c r="B59" s="146"/>
      <c r="C59" s="164" t="s">
        <v>72</v>
      </c>
      <c r="D59" s="146"/>
      <c r="E59" s="31" t="s">
        <v>73</v>
      </c>
      <c r="F59" s="31" t="s">
        <v>74</v>
      </c>
      <c r="G59" s="31" t="s">
        <v>75</v>
      </c>
    </row>
    <row r="60" spans="1:7">
      <c r="A60" s="145" t="s">
        <v>117</v>
      </c>
      <c r="B60" s="146"/>
      <c r="C60" s="165">
        <v>0</v>
      </c>
      <c r="D60" s="166"/>
      <c r="E60" s="31">
        <v>5</v>
      </c>
      <c r="F60" s="31">
        <v>0</v>
      </c>
      <c r="G60" s="31">
        <v>0</v>
      </c>
    </row>
    <row r="61" spans="1:7">
      <c r="A61" s="23"/>
      <c r="D61" s="23"/>
      <c r="E61" s="23"/>
      <c r="F61" s="23"/>
      <c r="G61" s="23"/>
    </row>
    <row r="63" spans="1:7">
      <c r="A63" s="21" t="s">
        <v>44</v>
      </c>
      <c r="E63" s="36"/>
      <c r="F63" s="67"/>
      <c r="G63" s="36"/>
    </row>
    <row r="64" spans="1:7">
      <c r="A64" s="21" t="s">
        <v>133</v>
      </c>
      <c r="B64" s="68"/>
      <c r="C64" s="69"/>
      <c r="D64" s="21"/>
      <c r="E64" s="36"/>
      <c r="F64" s="67"/>
      <c r="G64" s="36"/>
    </row>
    <row r="65" spans="1:8" ht="31.5" customHeight="1">
      <c r="A65" s="157" t="s">
        <v>148</v>
      </c>
      <c r="B65" s="158"/>
      <c r="C65" s="158"/>
      <c r="D65" s="158"/>
      <c r="E65" s="158"/>
      <c r="F65" s="158"/>
      <c r="G65" s="158"/>
      <c r="H65" s="159"/>
    </row>
    <row r="68" spans="1:8">
      <c r="A68" s="4" t="s">
        <v>77</v>
      </c>
      <c r="B68" s="46"/>
      <c r="C68" s="47"/>
      <c r="D68" s="4"/>
      <c r="E68" s="4" t="s">
        <v>78</v>
      </c>
      <c r="F68" s="4"/>
    </row>
    <row r="69" spans="1:8">
      <c r="A69" s="4" t="s">
        <v>79</v>
      </c>
      <c r="B69" s="46"/>
      <c r="C69" s="47"/>
      <c r="D69" s="4"/>
      <c r="E69" s="4"/>
      <c r="F69" s="4"/>
    </row>
    <row r="70" spans="1:8">
      <c r="A70" s="4" t="s">
        <v>114</v>
      </c>
      <c r="B70" s="46"/>
      <c r="C70" s="47"/>
      <c r="D70" s="4"/>
      <c r="E70" s="4"/>
      <c r="F70" s="4"/>
    </row>
    <row r="72" spans="1:8">
      <c r="A72" s="75" t="s">
        <v>80</v>
      </c>
      <c r="B72" s="76"/>
    </row>
    <row r="73" spans="1:8">
      <c r="A73" s="75" t="s">
        <v>81</v>
      </c>
      <c r="B73" s="76"/>
      <c r="C73" s="45" t="s">
        <v>25</v>
      </c>
    </row>
    <row r="74" spans="1:8">
      <c r="A74" s="75" t="s">
        <v>82</v>
      </c>
      <c r="B74" s="76"/>
      <c r="C74" s="45" t="s">
        <v>83</v>
      </c>
    </row>
    <row r="75" spans="1:8">
      <c r="A75" s="75" t="s">
        <v>84</v>
      </c>
      <c r="B75" s="76"/>
      <c r="C75" s="45" t="s">
        <v>85</v>
      </c>
    </row>
  </sheetData>
  <mergeCells count="41">
    <mergeCell ref="A5:B5"/>
    <mergeCell ref="A4:B4"/>
    <mergeCell ref="A28:B28"/>
    <mergeCell ref="A30:B30"/>
    <mergeCell ref="A31:B31"/>
    <mergeCell ref="A32:B32"/>
    <mergeCell ref="A33:B33"/>
    <mergeCell ref="A18:B18"/>
    <mergeCell ref="A20:B20"/>
    <mergeCell ref="A8:B8"/>
    <mergeCell ref="A10:B10"/>
    <mergeCell ref="A11:H11"/>
    <mergeCell ref="A12:B12"/>
    <mergeCell ref="A65:H65"/>
    <mergeCell ref="A40:B40"/>
    <mergeCell ref="A46:H46"/>
    <mergeCell ref="A60:B60"/>
    <mergeCell ref="C59:D59"/>
    <mergeCell ref="C60:D60"/>
    <mergeCell ref="A41:B41"/>
    <mergeCell ref="A42:B42"/>
    <mergeCell ref="A49:C49"/>
    <mergeCell ref="A50:C50"/>
    <mergeCell ref="A45:B45"/>
    <mergeCell ref="A44:B44"/>
    <mergeCell ref="A7:B7"/>
    <mergeCell ref="A3:B3"/>
    <mergeCell ref="A6:H6"/>
    <mergeCell ref="A59:B59"/>
    <mergeCell ref="A55:E55"/>
    <mergeCell ref="A56:E56"/>
    <mergeCell ref="A43:B43"/>
    <mergeCell ref="A25:B25"/>
    <mergeCell ref="A27:B27"/>
    <mergeCell ref="A37:B37"/>
    <mergeCell ref="A36:B36"/>
    <mergeCell ref="A38:B38"/>
    <mergeCell ref="A23:B23"/>
    <mergeCell ref="A14:B14"/>
    <mergeCell ref="A15:B15"/>
    <mergeCell ref="A17:B1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Finans</cp:lastModifiedBy>
  <cp:lastPrinted>2018-02-19T05:04:59Z</cp:lastPrinted>
  <dcterms:created xsi:type="dcterms:W3CDTF">2013-02-18T04:38:06Z</dcterms:created>
  <dcterms:modified xsi:type="dcterms:W3CDTF">2018-03-20T05:24:17Z</dcterms:modified>
</cp:coreProperties>
</file>