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8" l="1"/>
  <c r="F8" i="8"/>
  <c r="F28" i="8"/>
  <c r="F34" i="8"/>
  <c r="F42" i="8"/>
  <c r="F43" i="8"/>
  <c r="E8" i="8"/>
  <c r="E28" i="8"/>
  <c r="E34" i="8"/>
  <c r="E42" i="8"/>
  <c r="E43" i="8"/>
  <c r="G12" i="8"/>
  <c r="G15" i="8"/>
  <c r="G18" i="8"/>
  <c r="G21" i="8"/>
  <c r="G8" i="8"/>
  <c r="G53" i="8"/>
  <c r="G25" i="8"/>
  <c r="F26" i="8"/>
  <c r="G26" i="8"/>
  <c r="G24" i="8"/>
  <c r="G30" i="8"/>
  <c r="G31" i="8"/>
  <c r="G32" i="8"/>
  <c r="G33" i="8"/>
  <c r="G28" i="8"/>
  <c r="G34" i="8"/>
  <c r="F38" i="8"/>
  <c r="G38" i="8"/>
  <c r="G36" i="8"/>
  <c r="F41" i="8"/>
  <c r="G41" i="8"/>
  <c r="G39" i="8"/>
  <c r="G42" i="8"/>
  <c r="G43" i="8"/>
  <c r="H44" i="8"/>
  <c r="F25" i="8"/>
  <c r="E26" i="8"/>
  <c r="E25" i="8"/>
  <c r="H25" i="8"/>
  <c r="H36" i="8"/>
  <c r="H39" i="8"/>
  <c r="H46" i="8"/>
  <c r="H8" i="8"/>
  <c r="H26" i="8"/>
  <c r="H28" i="8"/>
  <c r="H47" i="8"/>
  <c r="H45" i="8"/>
  <c r="E38" i="8"/>
  <c r="E37" i="8"/>
  <c r="C38" i="8"/>
  <c r="C37" i="8"/>
  <c r="G10" i="8"/>
  <c r="C8" i="8"/>
  <c r="H30" i="8"/>
  <c r="H31" i="8"/>
  <c r="H32" i="8"/>
  <c r="H33" i="8"/>
  <c r="E41" i="8"/>
  <c r="H24" i="8"/>
  <c r="H41" i="8"/>
  <c r="F40" i="8"/>
  <c r="E40" i="8"/>
  <c r="H40" i="8"/>
  <c r="H38" i="8"/>
  <c r="F37" i="8"/>
  <c r="H37" i="8"/>
  <c r="C26" i="8"/>
  <c r="C25" i="8"/>
  <c r="C23" i="8"/>
  <c r="C22" i="8"/>
  <c r="C20" i="8"/>
  <c r="C19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G23" i="8"/>
  <c r="G22" i="8"/>
  <c r="G20" i="8"/>
  <c r="G19" i="8"/>
  <c r="G17" i="8"/>
  <c r="G16" i="8"/>
  <c r="G14" i="8"/>
  <c r="G13" i="8"/>
  <c r="D10" i="8"/>
  <c r="E10" i="8"/>
  <c r="F10" i="8"/>
  <c r="H10" i="8"/>
  <c r="D9" i="8"/>
  <c r="E9" i="8"/>
  <c r="F9" i="8"/>
  <c r="H9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<sst xmlns="http://schemas.openxmlformats.org/spreadsheetml/2006/main" count="168" uniqueCount="144">
  <si>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</si>
  <si>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</si>
  <si>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</si>
  <si>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</si>
  <si>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</si>
  <si>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</si>
  <si>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</si>
  <si>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</si>
  <si>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</si>
  <si>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</si>
  <si>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</si>
  <si>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</si>
  <si>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</si>
  <si>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</si>
  <si>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</si>
  <si>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</si>
  <si>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</si>
  <si>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</si>
  <si>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</si>
  <si>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</si>
  <si>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</si>
  <si>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</si>
  <si>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</si>
  <si>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</si>
  <si>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</si>
  <si>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</si>
  <si>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</si>
  <si>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</si>
  <si>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</si>
  <si>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</si>
  <si>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</si>
  <si>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</si>
  <si>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</si>
  <si>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</si>
  <si>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</si>
  <si>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</si>
  <si>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</si>
  <si>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</si>
  <si>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</si>
  <si>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</si>
  <si>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</si>
  <si>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</si>
  <si>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</si>
  <si>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</si>
  <si>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</si>
  <si>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</si>
  <si>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</si>
  <si>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</si>
  <si>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</si>
  <si>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</si>
  <si>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</si>
  <si>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</si>
  <si>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</si>
  <si>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</si>
  <si>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</si>
  <si>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</si>
  <si>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</si>
  <si>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</si>
  <si>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</si>
  <si>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</si>
  <si>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</si>
  <si>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</si>
  <si>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</si>
  <si>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</si>
  <si>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</si>
  <si>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</si>
  <si>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</si>
  <si>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</si>
  <si>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</si>
  <si>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</si>
  <si>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</si>
  <si>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</si>
  <si>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</si>
  <si>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</si>
  <si>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</si>
  <si>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</si>
  <si>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</si>
  <si>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</si>
  <si>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</si>
  <si>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4. Текущий ремонт коммуникаций, проходящих через нежилые помещения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</si>
  <si>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</si>
  <si>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</si>
  <si>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</si>
  <si>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</si>
  <si>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</si>
  <si>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</si>
  <si>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</si>
  <si>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</si>
  <si>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</si>
  <si>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</si>
  <si>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</si>
  <si>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</si>
  <si>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</si>
  <si>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</si>
  <si>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</si>
  <si>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ООО "Эра"</t>
  </si>
  <si>
    <t>ул. Тунгусская,8</t>
  </si>
  <si>
    <t>2-265-897</t>
  </si>
  <si>
    <t>ул. Светланская</t>
  </si>
  <si>
    <t xml:space="preserve">                                         №  169/171</t>
  </si>
  <si>
    <t>01.02.2011г.</t>
  </si>
  <si>
    <t>Ленинского района"</t>
  </si>
  <si>
    <t>670,00 м2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</si>
  <si>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</si>
  <si>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</si>
  <si>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</si>
  <si>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</si>
  <si>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</si>
  <si>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</si>
  <si>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</si>
  <si>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1 287,40 м2</t>
  </si>
  <si>
    <t>ВСЕГО С УЧЕТОМ ОСТАТКОВ:</t>
  </si>
  <si>
    <t>Всего по дому</t>
  </si>
  <si>
    <t>испол-ль</t>
  </si>
  <si>
    <t>ООО " Восток Мегаполис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</si>
  <si>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</si>
  <si>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</si>
  <si>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</si>
  <si>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</si>
  <si>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</si>
  <si>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</si>
  <si>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Часть 4</t>
  </si>
  <si>
    <t>5.Коммуникации на общедомовом имуществе, исполн. ОАО Ростелеком</t>
  </si>
  <si>
    <t>199,70 м2</t>
  </si>
  <si>
    <t>Управляющая компания предлагает: ремонт кровли, косметический ремонт подъездов. Собственникам необходимо предоставить протокол общего собрания для  выполнение предложенных, либо иных необходимых работ. При недостаточности денежных средств, выполнение работ возможно за счет дополнительного их сбора.</t>
  </si>
  <si>
    <t xml:space="preserve">                       Отчет ООО "Управляющей компании Ленинского района"  за 2019 г.</t>
  </si>
  <si>
    <t xml:space="preserve">                 ООО "Управляющая компания Ленинского района"</t>
  </si>
  <si>
    <t>Тяптин Андрей Александрович</t>
  </si>
  <si>
    <t>43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</si>
  <si>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</si>
  <si>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</si>
  <si>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</si>
  <si>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165 р в мес</t>
  </si>
  <si>
    <t>переходящие остатки д/ср-в на конец 2019г</t>
  </si>
  <si>
    <t>3. Перечень работ, выполненных по статье " текущий ремонт"  в 2019 году.</t>
  </si>
  <si>
    <t>Аварийный ремонт эл.снабжения</t>
  </si>
  <si>
    <t>50 пм</t>
  </si>
  <si>
    <t>Аварийная замена трубопровода ХВС</t>
  </si>
  <si>
    <t>12 пм</t>
  </si>
  <si>
    <t>План по статье "текущий ремонт" на 2020 год</t>
  </si>
  <si>
    <t>А.А.Тяптин</t>
  </si>
  <si>
    <t>2-205-087</t>
  </si>
  <si>
    <t>Исп:</t>
  </si>
  <si>
    <t>ИСХ.  № 658/03  от 17.03.2020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</si>
</sst>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0" fillId="0" borderId="0" xfId="0" applyNumberFormat="1"/>
    <xf numFmtId="2" fontId="3" fillId="0" borderId="2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1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2" fontId="4" fillId="0" borderId="0" xfId="0" applyNumberFormat="1" applyFon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1" t="s">
        <v>99</v>
      </c>
      <c r="C3" s="21" t="s">
        <v>98</v>
      </c>
    </row>
    <row r="4" spans="1:4" s="20" customFormat="1" ht="14.25" customHeight="1" x14ac:dyDescent="0.2">
      <c r="A4" s="19" t="s">
        <v>143</v>
      </c>
      <c r="C4" s="19"/>
    </row>
    <row r="5" spans="1:4" ht="15" customHeight="1" x14ac:dyDescent="0.25">
      <c r="A5" s="4" t="s">
        <v>8</v>
      </c>
      <c r="C5" s="4"/>
    </row>
    <row r="6" spans="1:4" s="20" customFormat="1" ht="12.75" customHeight="1" x14ac:dyDescent="0.25">
      <c r="A6" s="4" t="s">
        <v>46</v>
      </c>
      <c r="C6" s="19"/>
    </row>
    <row r="7" spans="1:4" s="20" customFormat="1" ht="8.2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4" t="s">
        <v>126</v>
      </c>
      <c r="D8" s="57"/>
    </row>
    <row r="9" spans="1:4" s="3" customFormat="1" ht="12" customHeight="1" x14ac:dyDescent="0.25">
      <c r="A9" s="11" t="s">
        <v>1</v>
      </c>
      <c r="B9" s="12" t="s">
        <v>10</v>
      </c>
      <c r="C9" s="134" t="s">
        <v>127</v>
      </c>
      <c r="D9" s="135"/>
    </row>
    <row r="10" spans="1:4" s="3" customFormat="1" ht="24" customHeight="1" x14ac:dyDescent="0.25">
      <c r="A10" s="11" t="s">
        <v>2</v>
      </c>
      <c r="B10" s="13" t="s">
        <v>11</v>
      </c>
      <c r="C10" s="136" t="s">
        <v>70</v>
      </c>
      <c r="D10" s="130"/>
    </row>
    <row r="11" spans="1:4" s="3" customFormat="1" ht="15" customHeight="1" x14ac:dyDescent="0.25">
      <c r="A11" s="11" t="s">
        <v>3</v>
      </c>
      <c r="B11" s="12" t="s">
        <v>12</v>
      </c>
      <c r="C11" s="134" t="s">
        <v>13</v>
      </c>
      <c r="D11" s="135"/>
    </row>
    <row r="12" spans="1:4" s="3" customFormat="1" ht="16.5" customHeight="1" x14ac:dyDescent="0.25">
      <c r="A12" s="137">
        <v>5</v>
      </c>
      <c r="B12" s="137" t="s">
        <v>80</v>
      </c>
      <c r="C12" s="58" t="s">
        <v>81</v>
      </c>
      <c r="D12" s="59" t="s">
        <v>82</v>
      </c>
    </row>
    <row r="13" spans="1:4" s="3" customFormat="1" ht="14.25" customHeight="1" x14ac:dyDescent="0.25">
      <c r="A13" s="137"/>
      <c r="B13" s="137"/>
      <c r="C13" s="58" t="s">
        <v>83</v>
      </c>
      <c r="D13" s="59" t="s">
        <v>84</v>
      </c>
    </row>
    <row r="14" spans="1:4" s="3" customFormat="1" x14ac:dyDescent="0.25">
      <c r="A14" s="137"/>
      <c r="B14" s="137"/>
      <c r="C14" s="58" t="s">
        <v>85</v>
      </c>
      <c r="D14" s="59" t="s">
        <v>86</v>
      </c>
    </row>
    <row r="15" spans="1:4" s="3" customFormat="1" ht="16.5" customHeight="1" x14ac:dyDescent="0.25">
      <c r="A15" s="137"/>
      <c r="B15" s="137"/>
      <c r="C15" s="58" t="s">
        <v>87</v>
      </c>
      <c r="D15" s="59" t="s">
        <v>89</v>
      </c>
    </row>
    <row r="16" spans="1:4" s="3" customFormat="1" ht="16.5" customHeight="1" x14ac:dyDescent="0.25">
      <c r="A16" s="137"/>
      <c r="B16" s="137"/>
      <c r="C16" s="58" t="s">
        <v>88</v>
      </c>
      <c r="D16" s="59" t="s">
        <v>82</v>
      </c>
    </row>
    <row r="17" spans="1:4" s="5" customFormat="1" ht="15.75" customHeight="1" x14ac:dyDescent="0.25">
      <c r="A17" s="137"/>
      <c r="B17" s="137"/>
      <c r="C17" s="58" t="s">
        <v>90</v>
      </c>
      <c r="D17" s="59" t="s">
        <v>91</v>
      </c>
    </row>
    <row r="18" spans="1:4" s="5" customFormat="1" ht="15.75" customHeight="1" x14ac:dyDescent="0.25">
      <c r="A18" s="137"/>
      <c r="B18" s="137"/>
      <c r="C18" s="60" t="s">
        <v>92</v>
      </c>
      <c r="D18" s="59" t="s">
        <v>93</v>
      </c>
    </row>
    <row r="19" spans="1:4" ht="16.5" customHeight="1" x14ac:dyDescent="0.25">
      <c r="A19" s="11" t="s">
        <v>4</v>
      </c>
      <c r="B19" s="12" t="s">
        <v>14</v>
      </c>
      <c r="C19" s="138" t="s">
        <v>78</v>
      </c>
      <c r="D19" s="139"/>
    </row>
    <row r="20" spans="1:4" s="5" customFormat="1" ht="16.5" customHeight="1" x14ac:dyDescent="0.25">
      <c r="A20" s="11" t="s">
        <v>5</v>
      </c>
      <c r="B20" s="12" t="s">
        <v>15</v>
      </c>
      <c r="C20" s="140" t="s">
        <v>50</v>
      </c>
      <c r="D20" s="141"/>
    </row>
    <row r="21" spans="1:4" s="5" customFormat="1" ht="15" customHeight="1" x14ac:dyDescent="0.25">
      <c r="A21" s="11" t="s">
        <v>6</v>
      </c>
      <c r="B21" s="12" t="s">
        <v>16</v>
      </c>
      <c r="C21" s="136" t="s">
        <v>17</v>
      </c>
      <c r="D21" s="142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18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19</v>
      </c>
      <c r="C25" s="7" t="s">
        <v>20</v>
      </c>
      <c r="D25" s="52" t="s">
        <v>21</v>
      </c>
    </row>
    <row r="26" spans="1:4" ht="22.5" customHeight="1" x14ac:dyDescent="0.25">
      <c r="A26" s="131" t="s">
        <v>24</v>
      </c>
      <c r="B26" s="132"/>
      <c r="C26" s="132"/>
      <c r="D26" s="133"/>
    </row>
    <row r="27" spans="1:4" ht="12" customHeight="1" x14ac:dyDescent="0.25">
      <c r="A27" s="49"/>
      <c r="B27" s="50"/>
      <c r="C27" s="50"/>
      <c r="D27" s="51"/>
    </row>
    <row r="28" spans="1:4" x14ac:dyDescent="0.25">
      <c r="A28" s="7">
        <v>1</v>
      </c>
      <c r="B28" s="6" t="s">
        <v>94</v>
      </c>
      <c r="C28" s="6" t="s">
        <v>22</v>
      </c>
      <c r="D28" s="6" t="s">
        <v>23</v>
      </c>
    </row>
    <row r="29" spans="1:4" ht="14.25" customHeight="1" x14ac:dyDescent="0.25">
      <c r="A29" s="18" t="s">
        <v>25</v>
      </c>
      <c r="B29" s="17"/>
      <c r="C29" s="17"/>
      <c r="D29" s="17"/>
    </row>
    <row r="30" spans="1:4" ht="13.5" customHeight="1" x14ac:dyDescent="0.25">
      <c r="A30" s="7">
        <v>1</v>
      </c>
      <c r="B30" s="6" t="s">
        <v>95</v>
      </c>
      <c r="C30" s="6" t="s">
        <v>96</v>
      </c>
      <c r="D30" s="6" t="s">
        <v>97</v>
      </c>
    </row>
    <row r="31" spans="1:4" x14ac:dyDescent="0.25">
      <c r="A31" s="18" t="s">
        <v>37</v>
      </c>
      <c r="B31" s="17"/>
      <c r="C31" s="17"/>
      <c r="D31" s="17"/>
    </row>
    <row r="32" spans="1:4" x14ac:dyDescent="0.25">
      <c r="A32" s="18" t="s">
        <v>38</v>
      </c>
      <c r="B32" s="17"/>
      <c r="C32" s="17"/>
      <c r="D32" s="17"/>
    </row>
    <row r="33" spans="1:4" x14ac:dyDescent="0.25">
      <c r="A33" s="7">
        <v>1</v>
      </c>
      <c r="B33" s="6" t="s">
        <v>114</v>
      </c>
      <c r="C33" s="6" t="s">
        <v>96</v>
      </c>
      <c r="D33" s="6" t="s">
        <v>26</v>
      </c>
    </row>
    <row r="34" spans="1:4" ht="15" customHeight="1" x14ac:dyDescent="0.25">
      <c r="A34" s="18" t="s">
        <v>27</v>
      </c>
      <c r="B34" s="17"/>
      <c r="C34" s="17"/>
      <c r="D34" s="17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5"/>
      <c r="B36" s="10"/>
      <c r="C36" s="10"/>
      <c r="D36" s="10"/>
    </row>
    <row r="37" spans="1:4" x14ac:dyDescent="0.25">
      <c r="A37" s="4" t="s">
        <v>44</v>
      </c>
      <c r="B37" s="17"/>
      <c r="C37" s="17"/>
      <c r="D37" s="17"/>
    </row>
    <row r="38" spans="1:4" ht="15" customHeight="1" x14ac:dyDescent="0.25">
      <c r="A38" s="7">
        <v>1</v>
      </c>
      <c r="B38" s="6" t="s">
        <v>29</v>
      </c>
      <c r="C38" s="129">
        <v>1964</v>
      </c>
      <c r="D38" s="128"/>
    </row>
    <row r="39" spans="1:4" x14ac:dyDescent="0.25">
      <c r="A39" s="7">
        <v>2</v>
      </c>
      <c r="B39" s="6" t="s">
        <v>31</v>
      </c>
      <c r="C39" s="129">
        <v>5</v>
      </c>
      <c r="D39" s="128"/>
    </row>
    <row r="40" spans="1:4" x14ac:dyDescent="0.25">
      <c r="A40" s="7">
        <v>3</v>
      </c>
      <c r="B40" s="6" t="s">
        <v>32</v>
      </c>
      <c r="C40" s="129">
        <v>2</v>
      </c>
      <c r="D40" s="128"/>
    </row>
    <row r="41" spans="1:4" ht="15" customHeight="1" x14ac:dyDescent="0.25">
      <c r="A41" s="7">
        <v>4</v>
      </c>
      <c r="B41" s="6" t="s">
        <v>30</v>
      </c>
      <c r="C41" s="129" t="s">
        <v>71</v>
      </c>
      <c r="D41" s="128"/>
    </row>
    <row r="42" spans="1:4" x14ac:dyDescent="0.25">
      <c r="A42" s="7">
        <v>5</v>
      </c>
      <c r="B42" s="6" t="s">
        <v>33</v>
      </c>
      <c r="C42" s="129" t="s">
        <v>71</v>
      </c>
      <c r="D42" s="128"/>
    </row>
    <row r="43" spans="1:4" x14ac:dyDescent="0.25">
      <c r="A43" s="7">
        <v>6</v>
      </c>
      <c r="B43" s="6" t="s">
        <v>34</v>
      </c>
      <c r="C43" s="129" t="s">
        <v>110</v>
      </c>
      <c r="D43" s="128"/>
    </row>
    <row r="44" spans="1:4" ht="15" customHeight="1" x14ac:dyDescent="0.25">
      <c r="A44" s="7">
        <v>7</v>
      </c>
      <c r="B44" s="6" t="s">
        <v>35</v>
      </c>
      <c r="C44" s="129" t="s">
        <v>102</v>
      </c>
      <c r="D44" s="128"/>
    </row>
    <row r="45" spans="1:4" x14ac:dyDescent="0.25">
      <c r="A45" s="7">
        <v>8</v>
      </c>
      <c r="B45" s="6" t="s">
        <v>36</v>
      </c>
      <c r="C45" s="129" t="s">
        <v>123</v>
      </c>
      <c r="D45" s="128"/>
    </row>
    <row r="46" spans="1:4" x14ac:dyDescent="0.25">
      <c r="A46" s="7">
        <v>9</v>
      </c>
      <c r="B46" s="6" t="s">
        <v>103</v>
      </c>
      <c r="C46" s="129" t="s">
        <v>128</v>
      </c>
      <c r="D46" s="130"/>
    </row>
    <row r="47" spans="1:4" x14ac:dyDescent="0.25">
      <c r="A47" s="7">
        <v>10</v>
      </c>
      <c r="B47" s="6" t="s">
        <v>69</v>
      </c>
      <c r="C47" s="127" t="s">
        <v>100</v>
      </c>
      <c r="D47" s="128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62"/>
      <c r="D51" s="63"/>
    </row>
    <row r="52" spans="1:4" x14ac:dyDescent="0.25">
      <c r="A52" s="61"/>
      <c r="B52" s="61"/>
      <c r="C52" s="62"/>
      <c r="D52" s="63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4"/>
      <c r="D55" s="63"/>
    </row>
    <row r="56" spans="1:4" x14ac:dyDescent="0.25">
      <c r="A56" s="61"/>
      <c r="B56" s="61"/>
      <c r="C56" s="65"/>
      <c r="D56" s="63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A34" zoomScale="130" zoomScaleNormal="130" workbookViewId="0">
      <selection sqref="A1:H74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41" customWidth="1"/>
    <col min="4" max="4" width="8.28515625" customWidth="1"/>
    <col min="5" max="5" width="9" style="32" customWidth="1"/>
    <col min="6" max="6" width="9.7109375" style="53" customWidth="1"/>
    <col min="7" max="7" width="13.28515625" style="32" customWidth="1"/>
    <col min="8" max="8" width="8.5703125" style="27" customWidth="1"/>
  </cols>
  <sheetData>
    <row r="1" spans="1:26" x14ac:dyDescent="0.25">
      <c r="A1" s="4" t="s">
        <v>107</v>
      </c>
      <c r="B1"/>
      <c r="C1" s="32"/>
      <c r="D1" s="32"/>
      <c r="E1"/>
      <c r="F1"/>
      <c r="H1" s="17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 x14ac:dyDescent="0.25">
      <c r="A2" s="4" t="s">
        <v>129</v>
      </c>
      <c r="B2"/>
      <c r="C2" s="32"/>
      <c r="D2" s="32"/>
      <c r="E2"/>
      <c r="F2"/>
      <c r="H2" s="17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112" customFormat="1" ht="21.75" customHeight="1" x14ac:dyDescent="0.25">
      <c r="A3" s="143" t="s">
        <v>130</v>
      </c>
      <c r="B3" s="143"/>
      <c r="C3" s="105"/>
      <c r="D3" s="106">
        <v>259.67</v>
      </c>
      <c r="E3" s="107"/>
      <c r="F3" s="108"/>
      <c r="G3" s="108"/>
      <c r="H3" s="109"/>
      <c r="I3" s="11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12" customFormat="1" ht="12.75" customHeight="1" x14ac:dyDescent="0.25">
      <c r="A4" s="143" t="s">
        <v>108</v>
      </c>
      <c r="B4" s="160"/>
      <c r="C4" s="105"/>
      <c r="D4" s="106">
        <v>346.76</v>
      </c>
      <c r="E4" s="107"/>
      <c r="F4" s="108"/>
      <c r="G4" s="108"/>
      <c r="H4" s="113"/>
      <c r="I4" s="110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112" customFormat="1" ht="12.75" customHeight="1" x14ac:dyDescent="0.25">
      <c r="A5" s="143" t="s">
        <v>109</v>
      </c>
      <c r="B5" s="160"/>
      <c r="C5" s="105"/>
      <c r="D5" s="106">
        <v>-87.09</v>
      </c>
      <c r="E5" s="107"/>
      <c r="F5" s="108"/>
      <c r="G5" s="108"/>
      <c r="H5" s="109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5" customHeight="1" x14ac:dyDescent="0.25">
      <c r="A6" s="144" t="s">
        <v>131</v>
      </c>
      <c r="B6" s="145"/>
      <c r="C6" s="145"/>
      <c r="D6" s="145"/>
      <c r="E6" s="145"/>
      <c r="F6" s="145"/>
      <c r="G6" s="145"/>
      <c r="H6" s="146"/>
      <c r="I6" s="9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56.25" customHeight="1" x14ac:dyDescent="0.25">
      <c r="A7" s="161" t="s">
        <v>57</v>
      </c>
      <c r="B7" s="162"/>
      <c r="C7" s="37" t="s">
        <v>58</v>
      </c>
      <c r="D7" s="26" t="s">
        <v>59</v>
      </c>
      <c r="E7" s="26" t="s">
        <v>60</v>
      </c>
      <c r="F7" s="54" t="s">
        <v>61</v>
      </c>
      <c r="G7" s="33" t="s">
        <v>62</v>
      </c>
      <c r="H7" s="26" t="s">
        <v>63</v>
      </c>
    </row>
    <row r="8" spans="1:26" s="4" customFormat="1" ht="17.25" customHeight="1" x14ac:dyDescent="0.25">
      <c r="A8" s="161" t="s">
        <v>64</v>
      </c>
      <c r="B8" s="162"/>
      <c r="C8" s="38">
        <f>C12+C15+C18+C21</f>
        <v>16.100000000000001</v>
      </c>
      <c r="D8" s="87">
        <v>-83.18</v>
      </c>
      <c r="E8" s="87">
        <f>E12+E15+E18+E21</f>
        <v>244.25</v>
      </c>
      <c r="F8" s="87">
        <f>F12+F15+F18+F21</f>
        <v>256.77999999999997</v>
      </c>
      <c r="G8" s="87">
        <f>G12+G15+G18+G21</f>
        <v>256.77999999999997</v>
      </c>
      <c r="H8" s="77">
        <f>F8-E8+D8</f>
        <v>-70.650000000000034</v>
      </c>
    </row>
    <row r="9" spans="1:26" x14ac:dyDescent="0.25">
      <c r="A9" s="34" t="s">
        <v>65</v>
      </c>
      <c r="B9" s="35"/>
      <c r="C9" s="39">
        <f>C8-C10</f>
        <v>14.490000000000002</v>
      </c>
      <c r="D9" s="45">
        <f>D8-D10</f>
        <v>-74.862000000000009</v>
      </c>
      <c r="E9" s="45">
        <f>E8-E10</f>
        <v>219.82499999999999</v>
      </c>
      <c r="F9" s="73">
        <f>F8-F10</f>
        <v>231.10199999999998</v>
      </c>
      <c r="G9" s="74">
        <f>F9</f>
        <v>231.10199999999998</v>
      </c>
      <c r="H9" s="45">
        <f>F9-E9+D9</f>
        <v>-63.585000000000022</v>
      </c>
    </row>
    <row r="10" spans="1:26" x14ac:dyDescent="0.25">
      <c r="A10" s="153" t="s">
        <v>66</v>
      </c>
      <c r="B10" s="154"/>
      <c r="C10" s="39">
        <f>C8*10%</f>
        <v>1.6100000000000003</v>
      </c>
      <c r="D10" s="45">
        <f>D8*10%</f>
        <v>-8.3180000000000014</v>
      </c>
      <c r="E10" s="45">
        <f>E8*10%</f>
        <v>24.425000000000001</v>
      </c>
      <c r="F10" s="73">
        <f>F8*10%</f>
        <v>25.677999999999997</v>
      </c>
      <c r="G10" s="73">
        <f>G8*10%</f>
        <v>25.677999999999997</v>
      </c>
      <c r="H10" s="45">
        <f>F10-E10+D10</f>
        <v>-7.0650000000000048</v>
      </c>
    </row>
    <row r="11" spans="1:26" ht="11.25" customHeight="1" x14ac:dyDescent="0.25">
      <c r="A11" s="163" t="s">
        <v>67</v>
      </c>
      <c r="B11" s="164"/>
      <c r="C11" s="164"/>
      <c r="D11" s="164"/>
      <c r="E11" s="164"/>
      <c r="F11" s="164"/>
      <c r="G11" s="164"/>
      <c r="H11" s="165"/>
    </row>
    <row r="12" spans="1:26" x14ac:dyDescent="0.25">
      <c r="A12" s="156" t="s">
        <v>47</v>
      </c>
      <c r="B12" s="157"/>
      <c r="C12" s="38">
        <v>5.75</v>
      </c>
      <c r="D12" s="88">
        <v>-30.53</v>
      </c>
      <c r="E12" s="88">
        <v>87.23</v>
      </c>
      <c r="F12" s="73">
        <v>92.09</v>
      </c>
      <c r="G12" s="89">
        <f>F12</f>
        <v>92.09</v>
      </c>
      <c r="H12" s="45">
        <f t="shared" ref="H12:H23" si="0">F12-E12+D12</f>
        <v>-25.67</v>
      </c>
    </row>
    <row r="13" spans="1:26" x14ac:dyDescent="0.25">
      <c r="A13" s="34" t="s">
        <v>65</v>
      </c>
      <c r="B13" s="35"/>
      <c r="C13" s="39">
        <f>C12-C14</f>
        <v>5.1749999999999998</v>
      </c>
      <c r="D13" s="45">
        <f>D12-D14</f>
        <v>-27.477</v>
      </c>
      <c r="E13" s="45">
        <f>E12-E14</f>
        <v>78.507000000000005</v>
      </c>
      <c r="F13" s="73">
        <f>F12-F14</f>
        <v>82.881</v>
      </c>
      <c r="G13" s="74">
        <f t="shared" ref="G13:G23" si="1">F13</f>
        <v>82.881</v>
      </c>
      <c r="H13" s="45">
        <f t="shared" si="0"/>
        <v>-23.103000000000005</v>
      </c>
      <c r="J13" s="71"/>
    </row>
    <row r="14" spans="1:26" x14ac:dyDescent="0.25">
      <c r="A14" s="153" t="s">
        <v>66</v>
      </c>
      <c r="B14" s="154"/>
      <c r="C14" s="39">
        <f>C12*10%</f>
        <v>0.57500000000000007</v>
      </c>
      <c r="D14" s="45">
        <f>D12*10%</f>
        <v>-3.0530000000000004</v>
      </c>
      <c r="E14" s="45">
        <f>E12*10%</f>
        <v>8.7230000000000008</v>
      </c>
      <c r="F14" s="73">
        <f>F12*10%</f>
        <v>9.2090000000000014</v>
      </c>
      <c r="G14" s="45">
        <f t="shared" si="1"/>
        <v>9.2090000000000014</v>
      </c>
      <c r="H14" s="45">
        <f t="shared" si="0"/>
        <v>-2.5669999999999997</v>
      </c>
    </row>
    <row r="15" spans="1:26" ht="23.25" customHeight="1" x14ac:dyDescent="0.25">
      <c r="A15" s="156" t="s">
        <v>39</v>
      </c>
      <c r="B15" s="157"/>
      <c r="C15" s="38">
        <v>3.51</v>
      </c>
      <c r="D15" s="88">
        <v>-18.52</v>
      </c>
      <c r="E15" s="88">
        <v>53.25</v>
      </c>
      <c r="F15" s="73">
        <v>58.01</v>
      </c>
      <c r="G15" s="89">
        <f>F15</f>
        <v>58.01</v>
      </c>
      <c r="H15" s="45">
        <f t="shared" si="0"/>
        <v>-13.760000000000002</v>
      </c>
    </row>
    <row r="16" spans="1:26" x14ac:dyDescent="0.25">
      <c r="A16" s="34" t="s">
        <v>65</v>
      </c>
      <c r="B16" s="35"/>
      <c r="C16" s="39">
        <f>C15-C17</f>
        <v>3.1589999999999998</v>
      </c>
      <c r="D16" s="45">
        <f>D15-D17</f>
        <v>-16.667999999999999</v>
      </c>
      <c r="E16" s="45">
        <f>E15-E17</f>
        <v>47.924999999999997</v>
      </c>
      <c r="F16" s="73">
        <f>F15-F17</f>
        <v>52.208999999999996</v>
      </c>
      <c r="G16" s="74">
        <f t="shared" si="1"/>
        <v>52.208999999999996</v>
      </c>
      <c r="H16" s="45">
        <f t="shared" si="0"/>
        <v>-12.384</v>
      </c>
      <c r="J16" s="48"/>
    </row>
    <row r="17" spans="1:10" ht="15" customHeight="1" x14ac:dyDescent="0.25">
      <c r="A17" s="153" t="s">
        <v>66</v>
      </c>
      <c r="B17" s="154"/>
      <c r="C17" s="39">
        <f>C15*10%</f>
        <v>0.35099999999999998</v>
      </c>
      <c r="D17" s="45">
        <f>D15*10%</f>
        <v>-1.8520000000000001</v>
      </c>
      <c r="E17" s="45">
        <f>E15*10%</f>
        <v>5.3250000000000002</v>
      </c>
      <c r="F17" s="73">
        <f>F15*10%</f>
        <v>5.8010000000000002</v>
      </c>
      <c r="G17" s="45">
        <f t="shared" si="1"/>
        <v>5.8010000000000002</v>
      </c>
      <c r="H17" s="45">
        <f t="shared" si="0"/>
        <v>-1.3760000000000001</v>
      </c>
    </row>
    <row r="18" spans="1:10" ht="15.75" customHeight="1" x14ac:dyDescent="0.25">
      <c r="A18" s="156" t="s">
        <v>48</v>
      </c>
      <c r="B18" s="157"/>
      <c r="C18" s="37">
        <v>2.41</v>
      </c>
      <c r="D18" s="88">
        <v>-12.87</v>
      </c>
      <c r="E18" s="88">
        <v>36.56</v>
      </c>
      <c r="F18" s="73">
        <v>38.6</v>
      </c>
      <c r="G18" s="89">
        <f>F18</f>
        <v>38.6</v>
      </c>
      <c r="H18" s="45">
        <f t="shared" si="0"/>
        <v>-10.83</v>
      </c>
    </row>
    <row r="19" spans="1:10" ht="13.5" customHeight="1" x14ac:dyDescent="0.25">
      <c r="A19" s="34" t="s">
        <v>65</v>
      </c>
      <c r="B19" s="35"/>
      <c r="C19" s="39">
        <f>C18-C20</f>
        <v>2.169</v>
      </c>
      <c r="D19" s="45">
        <f>D18-D20</f>
        <v>-11.582999999999998</v>
      </c>
      <c r="E19" s="45">
        <f>E18-E20</f>
        <v>32.904000000000003</v>
      </c>
      <c r="F19" s="73">
        <f>F18-F20</f>
        <v>34.74</v>
      </c>
      <c r="G19" s="74">
        <f t="shared" si="1"/>
        <v>34.74</v>
      </c>
      <c r="H19" s="45">
        <f t="shared" si="0"/>
        <v>-9.7469999999999999</v>
      </c>
    </row>
    <row r="20" spans="1:10" ht="12.75" customHeight="1" x14ac:dyDescent="0.25">
      <c r="A20" s="153" t="s">
        <v>66</v>
      </c>
      <c r="B20" s="154"/>
      <c r="C20" s="39">
        <f>C18*10%</f>
        <v>0.24100000000000002</v>
      </c>
      <c r="D20" s="45">
        <f>D18*10%</f>
        <v>-1.2869999999999999</v>
      </c>
      <c r="E20" s="45">
        <f>E18*10%</f>
        <v>3.6560000000000006</v>
      </c>
      <c r="F20" s="73">
        <f>F18*10%</f>
        <v>3.8600000000000003</v>
      </c>
      <c r="G20" s="45">
        <f t="shared" si="1"/>
        <v>3.8600000000000003</v>
      </c>
      <c r="H20" s="45">
        <f t="shared" si="0"/>
        <v>-1.0830000000000002</v>
      </c>
    </row>
    <row r="21" spans="1:10" ht="14.25" customHeight="1" x14ac:dyDescent="0.25">
      <c r="A21" s="9" t="s">
        <v>40</v>
      </c>
      <c r="B21" s="36"/>
      <c r="C21" s="40">
        <v>4.43</v>
      </c>
      <c r="D21" s="45">
        <v>-21.26</v>
      </c>
      <c r="E21" s="45">
        <v>67.209999999999994</v>
      </c>
      <c r="F21" s="73">
        <v>68.08</v>
      </c>
      <c r="G21" s="75">
        <f>F21</f>
        <v>68.08</v>
      </c>
      <c r="H21" s="45">
        <f t="shared" si="0"/>
        <v>-20.389999999999997</v>
      </c>
    </row>
    <row r="22" spans="1:10" ht="14.25" customHeight="1" x14ac:dyDescent="0.25">
      <c r="A22" s="34" t="s">
        <v>65</v>
      </c>
      <c r="B22" s="35"/>
      <c r="C22" s="39">
        <f>C21-C23</f>
        <v>3.9869999999999997</v>
      </c>
      <c r="D22" s="45">
        <f>D21-D23</f>
        <v>-19.134</v>
      </c>
      <c r="E22" s="45">
        <f>E21-E23</f>
        <v>60.48899999999999</v>
      </c>
      <c r="F22" s="73">
        <f>F21-F23</f>
        <v>61.271999999999998</v>
      </c>
      <c r="G22" s="74">
        <f t="shared" si="1"/>
        <v>61.271999999999998</v>
      </c>
      <c r="H22" s="45">
        <f t="shared" si="0"/>
        <v>-18.350999999999992</v>
      </c>
    </row>
    <row r="23" spans="1:10" x14ac:dyDescent="0.25">
      <c r="A23" s="153" t="s">
        <v>66</v>
      </c>
      <c r="B23" s="154"/>
      <c r="C23" s="39">
        <f>C21*10%</f>
        <v>0.443</v>
      </c>
      <c r="D23" s="45">
        <f>D21*10%</f>
        <v>-2.1260000000000003</v>
      </c>
      <c r="E23" s="45">
        <f>E21*10%</f>
        <v>6.7210000000000001</v>
      </c>
      <c r="F23" s="73">
        <f>F21*10%</f>
        <v>6.8079999999999998</v>
      </c>
      <c r="G23" s="45">
        <f t="shared" si="1"/>
        <v>6.8079999999999998</v>
      </c>
      <c r="H23" s="45">
        <f t="shared" si="0"/>
        <v>-2.0390000000000006</v>
      </c>
    </row>
    <row r="24" spans="1:10" s="4" customFormat="1" ht="13.9" customHeight="1" x14ac:dyDescent="0.25">
      <c r="A24" s="161" t="s">
        <v>41</v>
      </c>
      <c r="B24" s="162"/>
      <c r="C24" s="40">
        <v>5.38</v>
      </c>
      <c r="D24" s="77">
        <v>100.93</v>
      </c>
      <c r="E24" s="77">
        <v>81.62</v>
      </c>
      <c r="F24" s="77">
        <v>86.16</v>
      </c>
      <c r="G24" s="76">
        <f>G25+G26</f>
        <v>65.77600000000001</v>
      </c>
      <c r="H24" s="77">
        <f>F24-E24-G24+D24+F24</f>
        <v>125.85399999999998</v>
      </c>
      <c r="J24" s="126"/>
    </row>
    <row r="25" spans="1:10" ht="16.899999999999999" customHeight="1" x14ac:dyDescent="0.25">
      <c r="A25" s="34" t="s">
        <v>68</v>
      </c>
      <c r="B25" s="35"/>
      <c r="C25" s="39">
        <f>C24-C26</f>
        <v>4.8419999999999996</v>
      </c>
      <c r="D25" s="45">
        <v>102.84</v>
      </c>
      <c r="E25" s="45">
        <f>E24-E26</f>
        <v>73.457999999999998</v>
      </c>
      <c r="F25" s="73">
        <f>F24-F26</f>
        <v>77.543999999999997</v>
      </c>
      <c r="G25" s="74">
        <f>G53</f>
        <v>57.160000000000004</v>
      </c>
      <c r="H25" s="45">
        <f>F25-E25-G25+D25+F25</f>
        <v>127.31</v>
      </c>
      <c r="J25" s="48"/>
    </row>
    <row r="26" spans="1:10" ht="14.45" customHeight="1" x14ac:dyDescent="0.25">
      <c r="A26" s="153" t="s">
        <v>66</v>
      </c>
      <c r="B26" s="154"/>
      <c r="C26" s="39">
        <f>C24*10%</f>
        <v>0.53800000000000003</v>
      </c>
      <c r="D26" s="45">
        <v>-1.91</v>
      </c>
      <c r="E26" s="45">
        <f>E24*10%</f>
        <v>8.1620000000000008</v>
      </c>
      <c r="F26" s="73">
        <f>F24*10%</f>
        <v>8.6159999999999997</v>
      </c>
      <c r="G26" s="45">
        <f>F26</f>
        <v>8.6159999999999997</v>
      </c>
      <c r="H26" s="45">
        <f>F26-E26-G26+D26+F26</f>
        <v>-1.4560000000000013</v>
      </c>
    </row>
    <row r="27" spans="1:10" ht="8.25" customHeight="1" x14ac:dyDescent="0.25">
      <c r="A27" s="123"/>
      <c r="B27" s="124"/>
      <c r="C27" s="39"/>
      <c r="D27" s="45"/>
      <c r="E27" s="45"/>
      <c r="F27" s="73"/>
      <c r="G27" s="45"/>
      <c r="H27" s="45"/>
    </row>
    <row r="28" spans="1:10" s="4" customFormat="1" ht="12.75" customHeight="1" x14ac:dyDescent="0.25">
      <c r="A28" s="171" t="s">
        <v>115</v>
      </c>
      <c r="B28" s="172"/>
      <c r="C28" s="108"/>
      <c r="D28" s="107">
        <v>-1.98</v>
      </c>
      <c r="E28" s="108">
        <f>E30+E31+E32+E33</f>
        <v>8.89</v>
      </c>
      <c r="F28" s="108">
        <f t="shared" ref="F28:G28" si="2">F30+F31+F32+F33</f>
        <v>8.8899999999999988</v>
      </c>
      <c r="G28" s="108">
        <f t="shared" si="2"/>
        <v>8.8899999999999988</v>
      </c>
      <c r="H28" s="77">
        <f>F28-E28-G28+D28+F28</f>
        <v>-1.9800000000000022</v>
      </c>
    </row>
    <row r="29" spans="1:10" ht="12.75" customHeight="1" x14ac:dyDescent="0.25">
      <c r="A29" s="122" t="s">
        <v>116</v>
      </c>
      <c r="B29" s="114"/>
      <c r="C29" s="115"/>
      <c r="D29" s="73"/>
      <c r="E29" s="115"/>
      <c r="F29" s="115"/>
      <c r="G29" s="121"/>
      <c r="H29" s="107"/>
    </row>
    <row r="30" spans="1:10" ht="12.75" customHeight="1" x14ac:dyDescent="0.25">
      <c r="A30" s="158" t="s">
        <v>117</v>
      </c>
      <c r="B30" s="159"/>
      <c r="C30" s="115"/>
      <c r="D30" s="73">
        <v>-0.14000000000000001</v>
      </c>
      <c r="E30" s="115">
        <v>0.7</v>
      </c>
      <c r="F30" s="115">
        <v>0.69</v>
      </c>
      <c r="G30" s="121">
        <f>F30</f>
        <v>0.69</v>
      </c>
      <c r="H30" s="45">
        <f t="shared" ref="H30:H33" si="3">F30-E30-G30+D30+F30</f>
        <v>-0.15000000000000002</v>
      </c>
    </row>
    <row r="31" spans="1:10" ht="12.75" customHeight="1" x14ac:dyDescent="0.25">
      <c r="A31" s="158" t="s">
        <v>118</v>
      </c>
      <c r="B31" s="159"/>
      <c r="C31" s="115"/>
      <c r="D31" s="73">
        <v>-0.52</v>
      </c>
      <c r="E31" s="115">
        <v>3.11</v>
      </c>
      <c r="F31" s="115">
        <v>3.05</v>
      </c>
      <c r="G31" s="121">
        <f t="shared" ref="G31:G33" si="4">F31</f>
        <v>3.05</v>
      </c>
      <c r="H31" s="45">
        <f t="shared" si="3"/>
        <v>-0.58000000000000007</v>
      </c>
    </row>
    <row r="32" spans="1:10" ht="12.75" customHeight="1" x14ac:dyDescent="0.25">
      <c r="A32" s="158" t="s">
        <v>119</v>
      </c>
      <c r="B32" s="159"/>
      <c r="C32" s="115"/>
      <c r="D32" s="73">
        <v>-1.21</v>
      </c>
      <c r="E32" s="115">
        <v>4.37</v>
      </c>
      <c r="F32" s="115">
        <v>4.47</v>
      </c>
      <c r="G32" s="121">
        <f t="shared" si="4"/>
        <v>4.47</v>
      </c>
      <c r="H32" s="45">
        <f t="shared" si="3"/>
        <v>-1.1100000000000003</v>
      </c>
    </row>
    <row r="33" spans="1:26" ht="12.75" customHeight="1" x14ac:dyDescent="0.25">
      <c r="A33" s="158" t="s">
        <v>120</v>
      </c>
      <c r="B33" s="159"/>
      <c r="C33" s="115"/>
      <c r="D33" s="73">
        <v>-0.11</v>
      </c>
      <c r="E33" s="115">
        <v>0.71</v>
      </c>
      <c r="F33" s="115">
        <v>0.68</v>
      </c>
      <c r="G33" s="121">
        <f t="shared" si="4"/>
        <v>0.68</v>
      </c>
      <c r="H33" s="45">
        <f t="shared" si="3"/>
        <v>-0.1399999999999999</v>
      </c>
    </row>
    <row r="34" spans="1:26" s="112" customFormat="1" ht="12.75" customHeight="1" x14ac:dyDescent="0.25">
      <c r="A34" s="116" t="s">
        <v>104</v>
      </c>
      <c r="B34" s="117"/>
      <c r="C34" s="108"/>
      <c r="D34" s="107"/>
      <c r="E34" s="108">
        <f>E8+E24+E28</f>
        <v>334.76</v>
      </c>
      <c r="F34" s="108">
        <f>F8+F24+F28</f>
        <v>351.82999999999993</v>
      </c>
      <c r="G34" s="108">
        <f>G8+G24+G28</f>
        <v>331.44599999999997</v>
      </c>
      <c r="H34" s="107"/>
      <c r="I34" s="120"/>
      <c r="J34" s="120"/>
    </row>
    <row r="35" spans="1:26" s="112" customFormat="1" ht="12" customHeight="1" x14ac:dyDescent="0.25">
      <c r="A35" s="116" t="s">
        <v>105</v>
      </c>
      <c r="B35" s="117"/>
      <c r="C35" s="108"/>
      <c r="D35" s="118"/>
      <c r="E35" s="108"/>
      <c r="F35" s="108"/>
      <c r="G35" s="119"/>
      <c r="H35" s="107"/>
      <c r="I35" s="120"/>
      <c r="J35" s="120"/>
    </row>
    <row r="36" spans="1:26" s="99" customFormat="1" ht="25.5" customHeight="1" x14ac:dyDescent="0.25">
      <c r="A36" s="149" t="s">
        <v>79</v>
      </c>
      <c r="B36" s="155"/>
      <c r="C36" s="98">
        <v>5.38</v>
      </c>
      <c r="D36" s="97">
        <v>237.42</v>
      </c>
      <c r="E36" s="95">
        <v>43.25</v>
      </c>
      <c r="F36" s="95">
        <v>43.25</v>
      </c>
      <c r="G36" s="96">
        <f>G37+G38</f>
        <v>7.3525000000000009</v>
      </c>
      <c r="H36" s="77">
        <f t="shared" ref="H36:H41" si="5">F36-E36-G36+D36+F36</f>
        <v>273.3175</v>
      </c>
    </row>
    <row r="37" spans="1:26" s="99" customFormat="1" ht="15" customHeight="1" x14ac:dyDescent="0.25">
      <c r="A37" s="34" t="s">
        <v>68</v>
      </c>
      <c r="B37" s="35"/>
      <c r="C37" s="39">
        <f>C36-C38</f>
        <v>4.8419999999999996</v>
      </c>
      <c r="D37" s="97">
        <v>237.42</v>
      </c>
      <c r="E37" s="95">
        <f>E36-E38</f>
        <v>35.897500000000001</v>
      </c>
      <c r="F37" s="95">
        <f>F36-F38</f>
        <v>35.897500000000001</v>
      </c>
      <c r="G37" s="96">
        <v>0</v>
      </c>
      <c r="H37" s="77">
        <f t="shared" si="5"/>
        <v>273.3175</v>
      </c>
    </row>
    <row r="38" spans="1:26" s="99" customFormat="1" ht="15.75" customHeight="1" x14ac:dyDescent="0.25">
      <c r="A38" s="100" t="s">
        <v>49</v>
      </c>
      <c r="B38" s="101"/>
      <c r="C38" s="39">
        <f>C36*10%</f>
        <v>0.53800000000000003</v>
      </c>
      <c r="D38" s="94">
        <v>0</v>
      </c>
      <c r="E38" s="94">
        <f>E36*17%</f>
        <v>7.3525000000000009</v>
      </c>
      <c r="F38" s="94">
        <f>F36*17%</f>
        <v>7.3525000000000009</v>
      </c>
      <c r="G38" s="93">
        <f>F38</f>
        <v>7.3525000000000009</v>
      </c>
      <c r="H38" s="77">
        <f t="shared" si="5"/>
        <v>0</v>
      </c>
    </row>
    <row r="39" spans="1:26" s="4" customFormat="1" ht="25.5" customHeight="1" x14ac:dyDescent="0.25">
      <c r="A39" s="149" t="s">
        <v>122</v>
      </c>
      <c r="B39" s="150"/>
      <c r="C39" s="42" t="s">
        <v>132</v>
      </c>
      <c r="D39" s="77">
        <v>6.48</v>
      </c>
      <c r="E39" s="77">
        <v>1.98</v>
      </c>
      <c r="F39" s="77">
        <v>1.98</v>
      </c>
      <c r="G39" s="86">
        <f>G41</f>
        <v>0.33660000000000001</v>
      </c>
      <c r="H39" s="77">
        <f t="shared" si="5"/>
        <v>8.1234000000000002</v>
      </c>
    </row>
    <row r="40" spans="1:26" ht="14.25" customHeight="1" x14ac:dyDescent="0.25">
      <c r="A40" s="34" t="s">
        <v>68</v>
      </c>
      <c r="B40" s="35"/>
      <c r="C40" s="39"/>
      <c r="D40" s="45">
        <v>6.48</v>
      </c>
      <c r="E40" s="45">
        <f>E39-E41</f>
        <v>1.6434</v>
      </c>
      <c r="F40" s="45">
        <f>F39-F41</f>
        <v>1.6434</v>
      </c>
      <c r="G40" s="74">
        <v>0</v>
      </c>
      <c r="H40" s="77">
        <f t="shared" si="5"/>
        <v>8.1234000000000002</v>
      </c>
    </row>
    <row r="41" spans="1:26" ht="14.25" customHeight="1" x14ac:dyDescent="0.25">
      <c r="A41" s="151" t="s">
        <v>49</v>
      </c>
      <c r="B41" s="152"/>
      <c r="C41" s="39"/>
      <c r="D41" s="45">
        <v>0</v>
      </c>
      <c r="E41" s="45">
        <f>E39*17%</f>
        <v>0.33660000000000001</v>
      </c>
      <c r="F41" s="45">
        <f>F39*17%</f>
        <v>0.33660000000000001</v>
      </c>
      <c r="G41" s="72">
        <f>F41</f>
        <v>0.33660000000000001</v>
      </c>
      <c r="H41" s="77">
        <f t="shared" si="5"/>
        <v>0</v>
      </c>
    </row>
    <row r="42" spans="1:26" s="112" customFormat="1" x14ac:dyDescent="0.25">
      <c r="A42" s="147" t="s">
        <v>106</v>
      </c>
      <c r="B42" s="148"/>
      <c r="C42" s="108"/>
      <c r="D42" s="118"/>
      <c r="E42" s="108">
        <f>E36+E39</f>
        <v>45.23</v>
      </c>
      <c r="F42" s="108">
        <f>F36+F39</f>
        <v>45.23</v>
      </c>
      <c r="G42" s="108">
        <f>G36+G39</f>
        <v>7.6891000000000007</v>
      </c>
      <c r="H42" s="107"/>
    </row>
    <row r="43" spans="1:26" s="112" customFormat="1" ht="17.25" customHeight="1" x14ac:dyDescent="0.25">
      <c r="A43" s="147" t="s">
        <v>111</v>
      </c>
      <c r="B43" s="148"/>
      <c r="C43" s="105"/>
      <c r="D43" s="105"/>
      <c r="E43" s="107">
        <f>E34+E42</f>
        <v>379.99</v>
      </c>
      <c r="F43" s="107">
        <f>F34+F42</f>
        <v>397.05999999999995</v>
      </c>
      <c r="G43" s="107">
        <f>G34+G42</f>
        <v>339.13509999999997</v>
      </c>
      <c r="H43" s="109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s="112" customFormat="1" ht="14.25" customHeight="1" x14ac:dyDescent="0.25">
      <c r="A44" s="143" t="s">
        <v>112</v>
      </c>
      <c r="B44" s="143"/>
      <c r="C44" s="105"/>
      <c r="D44" s="106">
        <f>D3</f>
        <v>259.67</v>
      </c>
      <c r="E44" s="107"/>
      <c r="F44" s="107"/>
      <c r="G44" s="107"/>
      <c r="H44" s="109">
        <f>F43-E43+D44+F43-G43</f>
        <v>334.66489999999999</v>
      </c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s="112" customFormat="1" ht="21" customHeight="1" x14ac:dyDescent="0.25">
      <c r="A45" s="143" t="s">
        <v>133</v>
      </c>
      <c r="B45" s="143"/>
      <c r="C45" s="105"/>
      <c r="D45" s="105"/>
      <c r="E45" s="107"/>
      <c r="F45" s="107"/>
      <c r="G45" s="107"/>
      <c r="H45" s="109">
        <f>H46+H47</f>
        <v>334.66489999999999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s="112" customFormat="1" ht="13.5" customHeight="1" x14ac:dyDescent="0.25">
      <c r="A46" s="143" t="s">
        <v>108</v>
      </c>
      <c r="B46" s="160"/>
      <c r="C46" s="105"/>
      <c r="D46" s="105"/>
      <c r="E46" s="107"/>
      <c r="F46" s="108"/>
      <c r="G46" s="108"/>
      <c r="H46" s="109">
        <f>H25+H36+H39</f>
        <v>408.7509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s="112" customFormat="1" ht="15" customHeight="1" x14ac:dyDescent="0.25">
      <c r="A47" s="143" t="s">
        <v>109</v>
      </c>
      <c r="B47" s="160"/>
      <c r="C47" s="105"/>
      <c r="D47" s="105"/>
      <c r="E47" s="107"/>
      <c r="F47" s="108"/>
      <c r="G47" s="108"/>
      <c r="H47" s="109">
        <f>H8+H26+H28</f>
        <v>-74.086000000000041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25.5" customHeight="1" x14ac:dyDescent="0.25">
      <c r="A48" s="169"/>
      <c r="B48" s="170"/>
      <c r="C48" s="170"/>
      <c r="D48" s="170"/>
      <c r="E48" s="170"/>
      <c r="F48" s="170"/>
      <c r="G48" s="170"/>
      <c r="H48" s="170"/>
    </row>
    <row r="49" spans="1:8" ht="21.75" customHeight="1" x14ac:dyDescent="0.25">
      <c r="A49" s="19" t="s">
        <v>134</v>
      </c>
      <c r="D49" s="20"/>
      <c r="E49" s="46"/>
      <c r="F49" s="55"/>
      <c r="G49" s="46"/>
    </row>
    <row r="50" spans="1:8" ht="12" customHeight="1" x14ac:dyDescent="0.25">
      <c r="A50" s="176" t="s">
        <v>51</v>
      </c>
      <c r="B50" s="177"/>
      <c r="C50" s="178"/>
      <c r="D50" s="91" t="s">
        <v>113</v>
      </c>
      <c r="E50" s="28" t="s">
        <v>52</v>
      </c>
      <c r="F50" s="56" t="s">
        <v>53</v>
      </c>
      <c r="G50" s="28" t="s">
        <v>54</v>
      </c>
    </row>
    <row r="51" spans="1:8" ht="15.75" customHeight="1" x14ac:dyDescent="0.25">
      <c r="A51" s="173" t="s">
        <v>135</v>
      </c>
      <c r="B51" s="174"/>
      <c r="C51" s="175"/>
      <c r="D51" s="125" t="s">
        <v>95</v>
      </c>
      <c r="E51" s="29">
        <v>43586</v>
      </c>
      <c r="F51" s="56" t="s">
        <v>136</v>
      </c>
      <c r="G51" s="30">
        <v>14.63</v>
      </c>
    </row>
    <row r="52" spans="1:8" ht="15.75" customHeight="1" x14ac:dyDescent="0.25">
      <c r="A52" s="173" t="s">
        <v>137</v>
      </c>
      <c r="B52" s="174"/>
      <c r="C52" s="175"/>
      <c r="D52" s="125" t="s">
        <v>95</v>
      </c>
      <c r="E52" s="29">
        <v>43678</v>
      </c>
      <c r="F52" s="56" t="s">
        <v>138</v>
      </c>
      <c r="G52" s="30">
        <v>42.53</v>
      </c>
    </row>
    <row r="53" spans="1:8" s="4" customFormat="1" ht="13.5" customHeight="1" x14ac:dyDescent="0.25">
      <c r="A53" s="102" t="s">
        <v>7</v>
      </c>
      <c r="B53" s="103"/>
      <c r="C53" s="104"/>
      <c r="D53" s="92"/>
      <c r="E53" s="78"/>
      <c r="F53" s="79"/>
      <c r="G53" s="80">
        <f>SUM(G51:G52)</f>
        <v>57.160000000000004</v>
      </c>
      <c r="H53" s="43"/>
    </row>
    <row r="54" spans="1:8" s="4" customFormat="1" ht="13.5" customHeight="1" x14ac:dyDescent="0.25">
      <c r="A54" s="81"/>
      <c r="B54" s="82"/>
      <c r="C54" s="82"/>
      <c r="D54" s="82"/>
      <c r="E54" s="83"/>
      <c r="F54" s="84"/>
      <c r="G54" s="85"/>
      <c r="H54" s="43"/>
    </row>
    <row r="55" spans="1:8" x14ac:dyDescent="0.25">
      <c r="A55" s="19" t="s">
        <v>42</v>
      </c>
      <c r="D55" s="20"/>
      <c r="E55" s="46"/>
      <c r="F55" s="55"/>
      <c r="G55" s="46"/>
    </row>
    <row r="56" spans="1:8" x14ac:dyDescent="0.25">
      <c r="A56" s="19" t="s">
        <v>43</v>
      </c>
      <c r="D56" s="20"/>
      <c r="E56" s="46"/>
      <c r="F56" s="55"/>
      <c r="G56" s="46"/>
    </row>
    <row r="57" spans="1:8" ht="23.25" customHeight="1" x14ac:dyDescent="0.25">
      <c r="A57" s="168" t="s">
        <v>56</v>
      </c>
      <c r="B57" s="154"/>
      <c r="C57" s="154"/>
      <c r="D57" s="154"/>
      <c r="E57" s="130"/>
      <c r="F57" s="56" t="s">
        <v>53</v>
      </c>
      <c r="G57" s="31" t="s">
        <v>55</v>
      </c>
    </row>
    <row r="58" spans="1:8" x14ac:dyDescent="0.25">
      <c r="A58" s="168" t="s">
        <v>71</v>
      </c>
      <c r="B58" s="154"/>
      <c r="C58" s="154"/>
      <c r="D58" s="154"/>
      <c r="E58" s="130"/>
      <c r="F58" s="56"/>
      <c r="G58" s="28">
        <v>0</v>
      </c>
    </row>
    <row r="59" spans="1:8" x14ac:dyDescent="0.25">
      <c r="A59" s="20"/>
      <c r="D59" s="20"/>
      <c r="E59" s="46"/>
      <c r="F59" s="55"/>
      <c r="G59" s="46"/>
    </row>
    <row r="60" spans="1:8" x14ac:dyDescent="0.25">
      <c r="A60" s="20"/>
      <c r="D60" s="20"/>
      <c r="E60" s="46"/>
      <c r="F60" s="55"/>
      <c r="G60" s="46"/>
    </row>
    <row r="61" spans="1:8" x14ac:dyDescent="0.25">
      <c r="A61" s="19"/>
      <c r="D61" s="20"/>
      <c r="E61" s="46"/>
      <c r="F61" s="55"/>
      <c r="G61" s="46"/>
    </row>
    <row r="62" spans="1:8" x14ac:dyDescent="0.25">
      <c r="A62" s="19" t="s">
        <v>121</v>
      </c>
    </row>
    <row r="63" spans="1:8" x14ac:dyDescent="0.25">
      <c r="A63" s="19" t="s">
        <v>139</v>
      </c>
      <c r="B63" s="47"/>
      <c r="C63" s="66"/>
      <c r="D63" s="19"/>
    </row>
    <row r="64" spans="1:8" ht="56.25" customHeight="1" x14ac:dyDescent="0.25">
      <c r="A64" s="166" t="s">
        <v>124</v>
      </c>
      <c r="B64" s="167"/>
      <c r="C64" s="167"/>
      <c r="D64" s="167"/>
      <c r="E64" s="167"/>
      <c r="F64" s="167"/>
      <c r="G64" s="167"/>
    </row>
    <row r="66" spans="1:6" ht="20.25" customHeight="1" x14ac:dyDescent="0.25"/>
    <row r="67" spans="1:6" x14ac:dyDescent="0.25">
      <c r="A67" s="4" t="s">
        <v>72</v>
      </c>
      <c r="B67" s="43"/>
      <c r="C67" s="44"/>
      <c r="D67" s="4"/>
      <c r="E67" s="67" t="s">
        <v>140</v>
      </c>
      <c r="F67" s="68"/>
    </row>
    <row r="68" spans="1:6" x14ac:dyDescent="0.25">
      <c r="A68" s="4" t="s">
        <v>73</v>
      </c>
      <c r="B68" s="43"/>
      <c r="C68" s="44"/>
      <c r="D68" s="4"/>
      <c r="E68" s="67"/>
      <c r="F68" s="68"/>
    </row>
    <row r="69" spans="1:6" x14ac:dyDescent="0.25">
      <c r="A69" s="4" t="s">
        <v>101</v>
      </c>
      <c r="B69" s="43"/>
      <c r="C69" s="44"/>
      <c r="D69" s="4"/>
      <c r="E69" s="67"/>
      <c r="F69" s="68"/>
    </row>
    <row r="70" spans="1:6" ht="26.25" customHeight="1" x14ac:dyDescent="0.25"/>
    <row r="71" spans="1:6" x14ac:dyDescent="0.25">
      <c r="A71" s="69" t="s">
        <v>142</v>
      </c>
      <c r="B71" s="70"/>
    </row>
    <row r="72" spans="1:6" x14ac:dyDescent="0.25">
      <c r="A72" s="69" t="s">
        <v>74</v>
      </c>
      <c r="B72" s="70"/>
      <c r="C72" s="41" t="s">
        <v>23</v>
      </c>
    </row>
    <row r="73" spans="1:6" x14ac:dyDescent="0.25">
      <c r="A73" s="69" t="s">
        <v>75</v>
      </c>
      <c r="B73" s="70"/>
      <c r="C73" s="41" t="s">
        <v>76</v>
      </c>
    </row>
    <row r="74" spans="1:6" x14ac:dyDescent="0.25">
      <c r="A74" s="69" t="s">
        <v>77</v>
      </c>
      <c r="B74" s="70"/>
      <c r="C74" s="41" t="s">
        <v>141</v>
      </c>
    </row>
  </sheetData>
  <mergeCells count="38">
    <mergeCell ref="A64:G64"/>
    <mergeCell ref="A24:B24"/>
    <mergeCell ref="A26:B26"/>
    <mergeCell ref="A57:E57"/>
    <mergeCell ref="A58:E58"/>
    <mergeCell ref="A48:H48"/>
    <mergeCell ref="A44:B44"/>
    <mergeCell ref="A45:B45"/>
    <mergeCell ref="A28:B28"/>
    <mergeCell ref="A31:B31"/>
    <mergeCell ref="A32:B32"/>
    <mergeCell ref="A52:C52"/>
    <mergeCell ref="A50:C50"/>
    <mergeCell ref="A51:C51"/>
    <mergeCell ref="A5:B5"/>
    <mergeCell ref="A46:B46"/>
    <mergeCell ref="A47:B47"/>
    <mergeCell ref="A8:B8"/>
    <mergeCell ref="A10:B10"/>
    <mergeCell ref="A11:H11"/>
    <mergeCell ref="A12:B12"/>
    <mergeCell ref="A30:B30"/>
    <mergeCell ref="A3:B3"/>
    <mergeCell ref="A6:H6"/>
    <mergeCell ref="A43:B43"/>
    <mergeCell ref="A42:B42"/>
    <mergeCell ref="A39:B39"/>
    <mergeCell ref="A41:B41"/>
    <mergeCell ref="A23:B23"/>
    <mergeCell ref="A36:B36"/>
    <mergeCell ref="A14:B14"/>
    <mergeCell ref="A15:B15"/>
    <mergeCell ref="A17:B17"/>
    <mergeCell ref="A20:B20"/>
    <mergeCell ref="A33:B33"/>
    <mergeCell ref="A18:B18"/>
    <mergeCell ref="A4:B4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2020-03-05T01:01:04Z</cp:lastPrinted>
  <dcterms:created xsi:type="dcterms:W3CDTF">2013-02-18T04:38:06Z</dcterms:created>
  <dcterms:modified xsi:type="dcterms:W3CDTF">2020-03-19T05:28:52Z</dcterms:modified>
</cp:coreProperties>
</file>