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5" i="8" l="1"/>
  <c r="H46" i="8"/>
  <c r="H47" i="8"/>
  <c r="H48" i="8"/>
  <c r="D3" i="8"/>
  <c r="D5" i="8"/>
  <c r="H37" i="8"/>
  <c r="D45" i="8"/>
  <c r="G35" i="8"/>
  <c r="F35" i="8"/>
  <c r="E35" i="8"/>
  <c r="G44" i="8"/>
  <c r="F44" i="8"/>
  <c r="E44" i="8"/>
  <c r="G43" i="8"/>
  <c r="F43" i="8"/>
  <c r="E43" i="8"/>
  <c r="F39" i="8"/>
  <c r="F42" i="8"/>
  <c r="G42" i="8"/>
  <c r="G32" i="8"/>
  <c r="G33" i="8"/>
  <c r="G34" i="8"/>
  <c r="G31" i="8"/>
  <c r="C8" i="8"/>
  <c r="E42" i="8"/>
  <c r="F27" i="8"/>
  <c r="F26" i="8"/>
  <c r="E27" i="8"/>
  <c r="E26" i="8"/>
  <c r="H26" i="8"/>
  <c r="G39" i="8"/>
  <c r="G37" i="8"/>
  <c r="G40" i="8"/>
  <c r="H40" i="8"/>
  <c r="F8" i="8"/>
  <c r="E8" i="8"/>
  <c r="H8" i="8"/>
  <c r="G27" i="8"/>
  <c r="H27" i="8"/>
  <c r="H31" i="8"/>
  <c r="H32" i="8"/>
  <c r="H33" i="8"/>
  <c r="H34" i="8"/>
  <c r="H29" i="8"/>
  <c r="G29" i="8"/>
  <c r="F29" i="8"/>
  <c r="E29" i="8"/>
  <c r="G8" i="8"/>
  <c r="G25" i="8"/>
  <c r="H25" i="8"/>
  <c r="H42" i="8"/>
  <c r="F41" i="8"/>
  <c r="E41" i="8"/>
  <c r="H41" i="8"/>
  <c r="C41" i="8"/>
  <c r="E39" i="8"/>
  <c r="H39" i="8"/>
  <c r="F38" i="8"/>
  <c r="E38" i="8"/>
  <c r="H38" i="8"/>
  <c r="G21" i="8"/>
  <c r="G18" i="8"/>
  <c r="G15" i="8"/>
  <c r="G12" i="8"/>
  <c r="C27" i="8"/>
  <c r="C26" i="8"/>
  <c r="C23" i="8"/>
  <c r="C22" i="8"/>
  <c r="C20" i="8"/>
  <c r="C19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G23" i="8"/>
  <c r="G22" i="8"/>
  <c r="G20" i="8"/>
  <c r="G19" i="8"/>
  <c r="G17" i="8"/>
  <c r="G16" i="8"/>
  <c r="G14" i="8"/>
  <c r="G13" i="8"/>
  <c r="D10" i="8"/>
  <c r="E10" i="8"/>
  <c r="F10" i="8"/>
  <c r="H10" i="8"/>
  <c r="D9" i="8"/>
  <c r="E9" i="8"/>
  <c r="F9" i="8"/>
  <c r="H9" i="8"/>
  <c r="G10" i="8"/>
  <c r="G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C40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01.10.14г. (3 месяца)</t>
        </r>
      </text>
    </comment>
  </commentList>
</comments>
</file>

<file path=xl/sharedStrings.xml><?xml version="1.0" encoding="utf-8"?>
<sst xmlns="http://schemas.openxmlformats.org/spreadsheetml/2006/main" count="162" uniqueCount="141">
  <si>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</si>
  <si>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</si>
  <si>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</si>
  <si>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</si>
  <si>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</si>
  <si>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</si>
  <si>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</si>
  <si>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</si>
  <si>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</si>
  <si>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</si>
  <si>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</si>
  <si>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</si>
  <si>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</si>
  <si>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</si>
  <si>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</si>
  <si>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</si>
  <si>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</si>
  <si>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</si>
  <si>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</si>
  <si>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</si>
  <si>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</si>
  <si>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</si>
  <si>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</si>
  <si>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</si>
  <si>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</si>
  <si>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</si>
  <si>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</si>
  <si>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</si>
  <si>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</si>
  <si>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</si>
  <si>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</si>
  <si>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</si>
  <si>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</si>
  <si>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</si>
  <si>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</si>
  <si>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</si>
  <si>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</si>
  <si>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</si>
  <si>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</si>
  <si>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</si>
  <si>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</si>
  <si>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</si>
  <si>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</si>
  <si>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</si>
  <si>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</si>
  <si>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</si>
  <si>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</si>
  <si>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</si>
  <si>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</si>
  <si>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</si>
  <si>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</si>
  <si>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</si>
  <si>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</si>
  <si>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</si>
  <si>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</si>
  <si>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</si>
  <si>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</si>
  <si>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</si>
  <si>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</si>
  <si>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</si>
  <si>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</si>
  <si>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</si>
  <si>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</si>
  <si>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</si>
  <si>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</si>
  <si>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</si>
  <si>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</si>
  <si>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</si>
  <si>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</si>
  <si>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</si>
  <si>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</si>
  <si>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</si>
  <si>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</si>
  <si>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</si>
  <si>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</si>
  <si>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</si>
  <si>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</si>
  <si>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</si>
  <si>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</si>
  <si>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</si>
  <si>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</si>
  <si>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</si>
  <si>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</si>
  <si>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</si>
  <si>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4. Текущий ремонт коммуникаций, проходящих через нежилые помещения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</si>
  <si>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</si>
  <si>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</si>
  <si>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</si>
  <si>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</si>
  <si>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</si>
  <si>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</si>
  <si>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</si>
  <si>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</si>
  <si>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</si>
  <si>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</si>
  <si>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</si>
  <si>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</si>
  <si>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</si>
  <si>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</si>
  <si>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</si>
  <si>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</si>
  <si>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ООО "Эра"</t>
  </si>
  <si>
    <t>ул. Тунгусская,8</t>
  </si>
  <si>
    <t>2-265-897</t>
  </si>
  <si>
    <t>ул. Светланская</t>
  </si>
  <si>
    <t xml:space="preserve">                                         №  169/171</t>
  </si>
  <si>
    <t>01.02.2011г.</t>
  </si>
  <si>
    <t>Ленинского района"</t>
  </si>
  <si>
    <t>670,00 м2</t>
  </si>
  <si>
    <t>Количество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</si>
  <si>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</si>
  <si>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</si>
  <si>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</si>
  <si>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</si>
  <si>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</si>
  <si>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</si>
  <si>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1 287,40 м2</t>
  </si>
  <si>
    <t>ВСЕГО С УЧЕТОМ ОСТАТКОВ:</t>
  </si>
  <si>
    <t>Всего по дому</t>
  </si>
  <si>
    <t>испол-ль</t>
  </si>
  <si>
    <t>165 руб в мес</t>
  </si>
  <si>
    <t>ООО " Восток Мегаполис 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</si>
  <si>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</si>
  <si>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</si>
  <si>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</si>
  <si>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</si>
  <si>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</si>
  <si>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</si>
  <si>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</si>
  <si>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</si>
  <si>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</si>
  <si>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</si>
  <si>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</t>
  </si>
  <si>
    <t>3. Перечень работ, выполненных по статье " текущий ремонт"  в 2018 году.</t>
  </si>
  <si>
    <t>Часть 4</t>
  </si>
  <si>
    <t>План по статье "текущий ремонт" на 2019 год</t>
  </si>
  <si>
    <t>5.Коммуникации на общедомовом имуществе, исполн. ОАО Ростелеком</t>
  </si>
  <si>
    <t>199,70 м2</t>
  </si>
  <si>
    <t>работы не производились</t>
  </si>
  <si>
    <t>Управляющая компания предлагает: ремонт кровли, косметический ремонт подъездов. Собственникам необходимо предоставить протокол общего собрания для  выполнение предложенных, либо иных необходимых работ. При недостаточности денежных средств, выполнение работ возможно за счет дополнительного их сбора.</t>
  </si>
  <si>
    <t xml:space="preserve">ИСХ.  571/02   от  19.02.2019г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</si>
</sst>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0" fillId="0" borderId="0" xfId="0" applyNumberFormat="1"/>
    <xf numFmtId="2" fontId="3" fillId="0" borderId="2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12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6" fillId="0" borderId="6" xfId="0" applyFont="1" applyBorder="1" applyAlignment="1">
      <alignment horizontal="left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47</v>
      </c>
      <c r="C2" s="4"/>
    </row>
    <row r="3" spans="1:4" ht="15.75" x14ac:dyDescent="0.25">
      <c r="B3" s="21" t="s">
        <v>105</v>
      </c>
      <c r="C3" s="21" t="s">
        <v>104</v>
      </c>
    </row>
    <row r="4" spans="1:4" s="20" customFormat="1" ht="14.25" customHeight="1" x14ac:dyDescent="0.2">
      <c r="A4" s="19" t="s">
        <v>140</v>
      </c>
      <c r="C4" s="19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48</v>
      </c>
      <c r="C6" s="19"/>
    </row>
    <row r="7" spans="1:4" s="20" customFormat="1" ht="8.2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4" t="s">
        <v>45</v>
      </c>
      <c r="D8" s="57"/>
    </row>
    <row r="9" spans="1:4" s="3" customFormat="1" ht="12" customHeight="1" x14ac:dyDescent="0.25">
      <c r="A9" s="11" t="s">
        <v>1</v>
      </c>
      <c r="B9" s="12" t="s">
        <v>10</v>
      </c>
      <c r="C9" s="134" t="s">
        <v>11</v>
      </c>
      <c r="D9" s="135"/>
    </row>
    <row r="10" spans="1:4" s="3" customFormat="1" ht="24" customHeight="1" x14ac:dyDescent="0.25">
      <c r="A10" s="11" t="s">
        <v>2</v>
      </c>
      <c r="B10" s="13" t="s">
        <v>12</v>
      </c>
      <c r="C10" s="136" t="s">
        <v>72</v>
      </c>
      <c r="D10" s="137"/>
    </row>
    <row r="11" spans="1:4" s="3" customFormat="1" ht="15" customHeight="1" x14ac:dyDescent="0.25">
      <c r="A11" s="11" t="s">
        <v>3</v>
      </c>
      <c r="B11" s="12" t="s">
        <v>13</v>
      </c>
      <c r="C11" s="134" t="s">
        <v>14</v>
      </c>
      <c r="D11" s="135"/>
    </row>
    <row r="12" spans="1:4" s="3" customFormat="1" ht="16.5" customHeight="1" x14ac:dyDescent="0.25">
      <c r="A12" s="140">
        <v>5</v>
      </c>
      <c r="B12" s="140" t="s">
        <v>85</v>
      </c>
      <c r="C12" s="58" t="s">
        <v>86</v>
      </c>
      <c r="D12" s="59" t="s">
        <v>87</v>
      </c>
    </row>
    <row r="13" spans="1:4" s="3" customFormat="1" ht="14.25" customHeight="1" x14ac:dyDescent="0.25">
      <c r="A13" s="140"/>
      <c r="B13" s="140"/>
      <c r="C13" s="58" t="s">
        <v>88</v>
      </c>
      <c r="D13" s="59" t="s">
        <v>89</v>
      </c>
    </row>
    <row r="14" spans="1:4" s="3" customFormat="1" x14ac:dyDescent="0.25">
      <c r="A14" s="140"/>
      <c r="B14" s="140"/>
      <c r="C14" s="58" t="s">
        <v>90</v>
      </c>
      <c r="D14" s="59" t="s">
        <v>91</v>
      </c>
    </row>
    <row r="15" spans="1:4" s="3" customFormat="1" ht="16.5" customHeight="1" x14ac:dyDescent="0.25">
      <c r="A15" s="140"/>
      <c r="B15" s="140"/>
      <c r="C15" s="58" t="s">
        <v>92</v>
      </c>
      <c r="D15" s="59" t="s">
        <v>93</v>
      </c>
    </row>
    <row r="16" spans="1:4" s="3" customFormat="1" ht="16.5" customHeight="1" x14ac:dyDescent="0.25">
      <c r="A16" s="140"/>
      <c r="B16" s="140"/>
      <c r="C16" s="58" t="s">
        <v>94</v>
      </c>
      <c r="D16" s="59" t="s">
        <v>95</v>
      </c>
    </row>
    <row r="17" spans="1:4" s="5" customFormat="1" ht="15.75" customHeight="1" x14ac:dyDescent="0.25">
      <c r="A17" s="140"/>
      <c r="B17" s="140"/>
      <c r="C17" s="58" t="s">
        <v>96</v>
      </c>
      <c r="D17" s="59" t="s">
        <v>97</v>
      </c>
    </row>
    <row r="18" spans="1:4" s="5" customFormat="1" ht="15.75" customHeight="1" x14ac:dyDescent="0.25">
      <c r="A18" s="140"/>
      <c r="B18" s="140"/>
      <c r="C18" s="60" t="s">
        <v>98</v>
      </c>
      <c r="D18" s="59" t="s">
        <v>99</v>
      </c>
    </row>
    <row r="19" spans="1:4" ht="16.5" customHeight="1" x14ac:dyDescent="0.25">
      <c r="A19" s="11" t="s">
        <v>4</v>
      </c>
      <c r="B19" s="12" t="s">
        <v>15</v>
      </c>
      <c r="C19" s="141" t="s">
        <v>83</v>
      </c>
      <c r="D19" s="142"/>
    </row>
    <row r="20" spans="1:4" s="5" customFormat="1" ht="16.5" customHeight="1" x14ac:dyDescent="0.25">
      <c r="A20" s="11" t="s">
        <v>5</v>
      </c>
      <c r="B20" s="12" t="s">
        <v>16</v>
      </c>
      <c r="C20" s="143" t="s">
        <v>52</v>
      </c>
      <c r="D20" s="144"/>
    </row>
    <row r="21" spans="1:4" s="5" customFormat="1" ht="15" customHeight="1" x14ac:dyDescent="0.25">
      <c r="A21" s="11" t="s">
        <v>6</v>
      </c>
      <c r="B21" s="12" t="s">
        <v>17</v>
      </c>
      <c r="C21" s="136" t="s">
        <v>18</v>
      </c>
      <c r="D21" s="145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20</v>
      </c>
      <c r="C25" s="7" t="s">
        <v>21</v>
      </c>
      <c r="D25" s="52" t="s">
        <v>22</v>
      </c>
    </row>
    <row r="26" spans="1:4" ht="22.5" customHeight="1" x14ac:dyDescent="0.25">
      <c r="A26" s="131" t="s">
        <v>25</v>
      </c>
      <c r="B26" s="132"/>
      <c r="C26" s="132"/>
      <c r="D26" s="133"/>
    </row>
    <row r="27" spans="1:4" ht="12" customHeight="1" x14ac:dyDescent="0.25">
      <c r="A27" s="49"/>
      <c r="B27" s="50"/>
      <c r="C27" s="50"/>
      <c r="D27" s="51"/>
    </row>
    <row r="28" spans="1:4" x14ac:dyDescent="0.25">
      <c r="A28" s="7">
        <v>1</v>
      </c>
      <c r="B28" s="6" t="s">
        <v>100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101</v>
      </c>
      <c r="C30" s="6" t="s">
        <v>102</v>
      </c>
      <c r="D30" s="6" t="s">
        <v>103</v>
      </c>
    </row>
    <row r="31" spans="1:4" x14ac:dyDescent="0.25">
      <c r="A31" s="18" t="s">
        <v>38</v>
      </c>
      <c r="B31" s="17"/>
      <c r="C31" s="17"/>
      <c r="D31" s="17"/>
    </row>
    <row r="32" spans="1:4" x14ac:dyDescent="0.25">
      <c r="A32" s="18" t="s">
        <v>39</v>
      </c>
      <c r="B32" s="17"/>
      <c r="C32" s="17"/>
      <c r="D32" s="17"/>
    </row>
    <row r="33" spans="1:4" x14ac:dyDescent="0.25">
      <c r="A33" s="7">
        <v>1</v>
      </c>
      <c r="B33" s="6" t="s">
        <v>121</v>
      </c>
      <c r="C33" s="6" t="s">
        <v>102</v>
      </c>
      <c r="D33" s="6" t="s">
        <v>27</v>
      </c>
    </row>
    <row r="34" spans="1:4" ht="15" customHeight="1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x14ac:dyDescent="0.25">
      <c r="A36" s="25"/>
      <c r="B36" s="10"/>
      <c r="C36" s="10"/>
      <c r="D36" s="10"/>
    </row>
    <row r="37" spans="1:4" x14ac:dyDescent="0.25">
      <c r="A37" s="4" t="s">
        <v>46</v>
      </c>
      <c r="B37" s="17"/>
      <c r="C37" s="17"/>
      <c r="D37" s="17"/>
    </row>
    <row r="38" spans="1:4" ht="15" customHeight="1" x14ac:dyDescent="0.25">
      <c r="A38" s="7">
        <v>1</v>
      </c>
      <c r="B38" s="6" t="s">
        <v>30</v>
      </c>
      <c r="C38" s="138">
        <v>1964</v>
      </c>
      <c r="D38" s="139"/>
    </row>
    <row r="39" spans="1:4" x14ac:dyDescent="0.25">
      <c r="A39" s="7">
        <v>2</v>
      </c>
      <c r="B39" s="6" t="s">
        <v>32</v>
      </c>
      <c r="C39" s="138">
        <v>5</v>
      </c>
      <c r="D39" s="139"/>
    </row>
    <row r="40" spans="1:4" x14ac:dyDescent="0.25">
      <c r="A40" s="7">
        <v>3</v>
      </c>
      <c r="B40" s="6" t="s">
        <v>33</v>
      </c>
      <c r="C40" s="138">
        <v>2</v>
      </c>
      <c r="D40" s="139"/>
    </row>
    <row r="41" spans="1:4" ht="15" customHeight="1" x14ac:dyDescent="0.25">
      <c r="A41" s="7">
        <v>4</v>
      </c>
      <c r="B41" s="6" t="s">
        <v>31</v>
      </c>
      <c r="C41" s="138" t="s">
        <v>73</v>
      </c>
      <c r="D41" s="139"/>
    </row>
    <row r="42" spans="1:4" x14ac:dyDescent="0.25">
      <c r="A42" s="7">
        <v>5</v>
      </c>
      <c r="B42" s="6" t="s">
        <v>34</v>
      </c>
      <c r="C42" s="138" t="s">
        <v>73</v>
      </c>
      <c r="D42" s="139"/>
    </row>
    <row r="43" spans="1:4" x14ac:dyDescent="0.25">
      <c r="A43" s="7">
        <v>6</v>
      </c>
      <c r="B43" s="6" t="s">
        <v>35</v>
      </c>
      <c r="C43" s="138" t="s">
        <v>116</v>
      </c>
      <c r="D43" s="139"/>
    </row>
    <row r="44" spans="1:4" ht="15" customHeight="1" x14ac:dyDescent="0.25">
      <c r="A44" s="7">
        <v>7</v>
      </c>
      <c r="B44" s="6" t="s">
        <v>36</v>
      </c>
      <c r="C44" s="138" t="s">
        <v>108</v>
      </c>
      <c r="D44" s="139"/>
    </row>
    <row r="45" spans="1:4" x14ac:dyDescent="0.25">
      <c r="A45" s="7">
        <v>8</v>
      </c>
      <c r="B45" s="6" t="s">
        <v>37</v>
      </c>
      <c r="C45" s="138" t="s">
        <v>137</v>
      </c>
      <c r="D45" s="139"/>
    </row>
    <row r="46" spans="1:4" x14ac:dyDescent="0.25">
      <c r="A46" s="7">
        <v>9</v>
      </c>
      <c r="B46" s="6" t="s">
        <v>109</v>
      </c>
      <c r="C46" s="138">
        <v>41</v>
      </c>
      <c r="D46" s="137"/>
    </row>
    <row r="47" spans="1:4" x14ac:dyDescent="0.25">
      <c r="A47" s="7">
        <v>10</v>
      </c>
      <c r="B47" s="6" t="s">
        <v>71</v>
      </c>
      <c r="C47" s="146" t="s">
        <v>106</v>
      </c>
      <c r="D47" s="139"/>
    </row>
    <row r="48" spans="1:4" x14ac:dyDescent="0.25">
      <c r="A48" s="4"/>
    </row>
    <row r="49" spans="1:4" x14ac:dyDescent="0.25">
      <c r="A49" s="4"/>
    </row>
    <row r="51" spans="1:4" x14ac:dyDescent="0.25">
      <c r="A51" s="61"/>
      <c r="B51" s="61"/>
      <c r="C51" s="62"/>
      <c r="D51" s="63"/>
    </row>
    <row r="52" spans="1:4" x14ac:dyDescent="0.25">
      <c r="A52" s="61"/>
      <c r="B52" s="61"/>
      <c r="C52" s="62"/>
      <c r="D52" s="63"/>
    </row>
    <row r="53" spans="1:4" x14ac:dyDescent="0.25">
      <c r="A53" s="61"/>
      <c r="B53" s="61"/>
      <c r="C53" s="62"/>
      <c r="D53" s="63"/>
    </row>
    <row r="54" spans="1:4" x14ac:dyDescent="0.25">
      <c r="A54" s="61"/>
      <c r="B54" s="61"/>
      <c r="C54" s="62"/>
      <c r="D54" s="63"/>
    </row>
    <row r="55" spans="1:4" x14ac:dyDescent="0.25">
      <c r="A55" s="61"/>
      <c r="B55" s="61"/>
      <c r="C55" s="64"/>
      <c r="D55" s="63"/>
    </row>
    <row r="56" spans="1:4" x14ac:dyDescent="0.25">
      <c r="A56" s="61"/>
      <c r="B56" s="61"/>
      <c r="C56" s="65"/>
      <c r="D56" s="63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4"/>
  <sheetViews>
    <sheetView topLeftCell="A40" workbookViewId="0">
      <selection activeCell="C82" sqref="C82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41" customWidth="1"/>
    <col min="4" max="4" width="8.28515625" customWidth="1"/>
    <col min="5" max="5" width="9" style="32" customWidth="1"/>
    <col min="6" max="6" width="9.7109375" style="53" customWidth="1"/>
    <col min="7" max="7" width="13.28515625" style="32" customWidth="1"/>
    <col min="8" max="8" width="8.5703125" style="27" customWidth="1"/>
  </cols>
  <sheetData>
    <row r="1" spans="1:26" x14ac:dyDescent="0.25">
      <c r="A1" s="4" t="s">
        <v>113</v>
      </c>
      <c r="B1"/>
      <c r="C1" s="32"/>
      <c r="D1" s="32"/>
      <c r="E1"/>
      <c r="F1"/>
      <c r="H1" s="17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 x14ac:dyDescent="0.25">
      <c r="A2" s="4" t="s">
        <v>129</v>
      </c>
      <c r="B2"/>
      <c r="C2" s="32"/>
      <c r="D2" s="32"/>
      <c r="E2"/>
      <c r="F2"/>
      <c r="H2" s="17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114" customFormat="1" ht="21.75" customHeight="1" x14ac:dyDescent="0.25">
      <c r="A3" s="156" t="s">
        <v>130</v>
      </c>
      <c r="B3" s="156"/>
      <c r="C3" s="107"/>
      <c r="D3" s="108">
        <f>D5+D4</f>
        <v>191.36</v>
      </c>
      <c r="E3" s="109"/>
      <c r="F3" s="110"/>
      <c r="G3" s="110"/>
      <c r="H3" s="111"/>
      <c r="I3" s="112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spans="1:26" s="114" customFormat="1" ht="12.75" customHeight="1" x14ac:dyDescent="0.25">
      <c r="A4" s="156" t="s">
        <v>114</v>
      </c>
      <c r="B4" s="164"/>
      <c r="C4" s="107"/>
      <c r="D4" s="108">
        <v>252.06</v>
      </c>
      <c r="E4" s="109"/>
      <c r="F4" s="110"/>
      <c r="G4" s="110"/>
      <c r="H4" s="115"/>
      <c r="I4" s="112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26" s="114" customFormat="1" ht="12.75" customHeight="1" x14ac:dyDescent="0.25">
      <c r="A5" s="156" t="s">
        <v>115</v>
      </c>
      <c r="B5" s="164"/>
      <c r="C5" s="107"/>
      <c r="D5" s="108">
        <f>D8+D27+D29</f>
        <v>-60.699999999999996</v>
      </c>
      <c r="E5" s="109"/>
      <c r="F5" s="110"/>
      <c r="G5" s="110"/>
      <c r="H5" s="111"/>
      <c r="I5" s="112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spans="1:26" ht="15" customHeight="1" x14ac:dyDescent="0.25">
      <c r="A6" s="170" t="s">
        <v>131</v>
      </c>
      <c r="B6" s="171"/>
      <c r="C6" s="171"/>
      <c r="D6" s="171"/>
      <c r="E6" s="171"/>
      <c r="F6" s="171"/>
      <c r="G6" s="171"/>
      <c r="H6" s="172"/>
      <c r="I6" s="91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 x14ac:dyDescent="0.25">
      <c r="A7" s="149" t="s">
        <v>59</v>
      </c>
      <c r="B7" s="150"/>
      <c r="C7" s="37" t="s">
        <v>60</v>
      </c>
      <c r="D7" s="26" t="s">
        <v>61</v>
      </c>
      <c r="E7" s="26" t="s">
        <v>62</v>
      </c>
      <c r="F7" s="54" t="s">
        <v>63</v>
      </c>
      <c r="G7" s="33" t="s">
        <v>64</v>
      </c>
      <c r="H7" s="26" t="s">
        <v>65</v>
      </c>
    </row>
    <row r="8" spans="1:26" s="4" customFormat="1" ht="17.25" customHeight="1" x14ac:dyDescent="0.25">
      <c r="A8" s="149" t="s">
        <v>66</v>
      </c>
      <c r="B8" s="150"/>
      <c r="C8" s="38">
        <f>C12+C15+C18+C21</f>
        <v>15.830000000000002</v>
      </c>
      <c r="D8" s="87">
        <v>-58.48</v>
      </c>
      <c r="E8" s="87">
        <f>E12+E15+E18+E21</f>
        <v>240.04</v>
      </c>
      <c r="F8" s="87">
        <f>F12+F15+F18+F21</f>
        <v>215.34000000000003</v>
      </c>
      <c r="G8" s="88">
        <f>F8</f>
        <v>215.34000000000003</v>
      </c>
      <c r="H8" s="77">
        <f>F8-E8+D8</f>
        <v>-83.17999999999995</v>
      </c>
    </row>
    <row r="9" spans="1:26" x14ac:dyDescent="0.25">
      <c r="A9" s="34" t="s">
        <v>67</v>
      </c>
      <c r="B9" s="35"/>
      <c r="C9" s="39">
        <f>C8-C10</f>
        <v>14.247000000000002</v>
      </c>
      <c r="D9" s="45">
        <f>D8-D10</f>
        <v>-52.631999999999998</v>
      </c>
      <c r="E9" s="45">
        <f>E8-E10</f>
        <v>216.036</v>
      </c>
      <c r="F9" s="73">
        <f>F8-F10</f>
        <v>193.80600000000004</v>
      </c>
      <c r="G9" s="74">
        <f>F9</f>
        <v>193.80600000000004</v>
      </c>
      <c r="H9" s="45">
        <f>F9-E9+D9</f>
        <v>-74.861999999999966</v>
      </c>
    </row>
    <row r="10" spans="1:26" x14ac:dyDescent="0.25">
      <c r="A10" s="151" t="s">
        <v>68</v>
      </c>
      <c r="B10" s="152"/>
      <c r="C10" s="39">
        <f>C8*10%</f>
        <v>1.5830000000000002</v>
      </c>
      <c r="D10" s="45">
        <f>D8*10%</f>
        <v>-5.8479999999999999</v>
      </c>
      <c r="E10" s="45">
        <f>E8*10%</f>
        <v>24.004000000000001</v>
      </c>
      <c r="F10" s="73">
        <f>F8*10%</f>
        <v>21.534000000000006</v>
      </c>
      <c r="G10" s="45">
        <f>F10</f>
        <v>21.534000000000006</v>
      </c>
      <c r="H10" s="45">
        <f>F10-E10+D10</f>
        <v>-8.3179999999999943</v>
      </c>
    </row>
    <row r="11" spans="1:26" ht="11.25" customHeight="1" x14ac:dyDescent="0.25">
      <c r="A11" s="165" t="s">
        <v>69</v>
      </c>
      <c r="B11" s="166"/>
      <c r="C11" s="166"/>
      <c r="D11" s="166"/>
      <c r="E11" s="166"/>
      <c r="F11" s="166"/>
      <c r="G11" s="166"/>
      <c r="H11" s="167"/>
    </row>
    <row r="12" spans="1:26" x14ac:dyDescent="0.25">
      <c r="A12" s="168" t="s">
        <v>49</v>
      </c>
      <c r="B12" s="169"/>
      <c r="C12" s="38">
        <v>5.65</v>
      </c>
      <c r="D12" s="89">
        <v>-21.86</v>
      </c>
      <c r="E12" s="89">
        <v>85.84</v>
      </c>
      <c r="F12" s="73">
        <v>77.17</v>
      </c>
      <c r="G12" s="90">
        <f>F12</f>
        <v>77.17</v>
      </c>
      <c r="H12" s="45">
        <f t="shared" ref="H12:H23" si="0">F12-E12+D12</f>
        <v>-30.53</v>
      </c>
    </row>
    <row r="13" spans="1:26" x14ac:dyDescent="0.25">
      <c r="A13" s="34" t="s">
        <v>67</v>
      </c>
      <c r="B13" s="35"/>
      <c r="C13" s="39">
        <f>C12-C14</f>
        <v>5.085</v>
      </c>
      <c r="D13" s="45">
        <f>D12-D14</f>
        <v>-19.673999999999999</v>
      </c>
      <c r="E13" s="45">
        <f>E12-E14</f>
        <v>77.256</v>
      </c>
      <c r="F13" s="73">
        <f>F12-F14</f>
        <v>69.453000000000003</v>
      </c>
      <c r="G13" s="74">
        <f t="shared" ref="G13:G23" si="1">F13</f>
        <v>69.453000000000003</v>
      </c>
      <c r="H13" s="45">
        <f t="shared" si="0"/>
        <v>-27.476999999999997</v>
      </c>
      <c r="J13" s="71"/>
    </row>
    <row r="14" spans="1:26" x14ac:dyDescent="0.25">
      <c r="A14" s="151" t="s">
        <v>68</v>
      </c>
      <c r="B14" s="152"/>
      <c r="C14" s="39">
        <f>C12*10%</f>
        <v>0.56500000000000006</v>
      </c>
      <c r="D14" s="45">
        <f>D12*10%</f>
        <v>-2.1859999999999999</v>
      </c>
      <c r="E14" s="45">
        <f>E12*10%</f>
        <v>8.5840000000000014</v>
      </c>
      <c r="F14" s="73">
        <f>F12*10%</f>
        <v>7.7170000000000005</v>
      </c>
      <c r="G14" s="45">
        <f t="shared" si="1"/>
        <v>7.7170000000000005</v>
      </c>
      <c r="H14" s="45">
        <f t="shared" si="0"/>
        <v>-3.0530000000000008</v>
      </c>
    </row>
    <row r="15" spans="1:26" ht="23.25" customHeight="1" x14ac:dyDescent="0.25">
      <c r="A15" s="168" t="s">
        <v>40</v>
      </c>
      <c r="B15" s="169"/>
      <c r="C15" s="38">
        <v>3.45</v>
      </c>
      <c r="D15" s="89">
        <v>-13.24</v>
      </c>
      <c r="E15" s="89">
        <v>52.41</v>
      </c>
      <c r="F15" s="73">
        <v>47.13</v>
      </c>
      <c r="G15" s="90">
        <f>F15</f>
        <v>47.13</v>
      </c>
      <c r="H15" s="45">
        <f t="shared" si="0"/>
        <v>-18.519999999999996</v>
      </c>
    </row>
    <row r="16" spans="1:26" x14ac:dyDescent="0.25">
      <c r="A16" s="34" t="s">
        <v>67</v>
      </c>
      <c r="B16" s="35"/>
      <c r="C16" s="39">
        <f>C15-C17</f>
        <v>3.105</v>
      </c>
      <c r="D16" s="45">
        <f>D15-D17</f>
        <v>-11.916</v>
      </c>
      <c r="E16" s="45">
        <f>E15-E17</f>
        <v>47.168999999999997</v>
      </c>
      <c r="F16" s="73">
        <f>F15-F17</f>
        <v>42.417000000000002</v>
      </c>
      <c r="G16" s="74">
        <f t="shared" si="1"/>
        <v>42.417000000000002</v>
      </c>
      <c r="H16" s="45">
        <f t="shared" si="0"/>
        <v>-16.667999999999996</v>
      </c>
      <c r="J16" s="48"/>
    </row>
    <row r="17" spans="1:8" ht="15" customHeight="1" x14ac:dyDescent="0.25">
      <c r="A17" s="151" t="s">
        <v>68</v>
      </c>
      <c r="B17" s="152"/>
      <c r="C17" s="39">
        <f>C15*10%</f>
        <v>0.34500000000000003</v>
      </c>
      <c r="D17" s="45">
        <f>D15*10%</f>
        <v>-1.3240000000000001</v>
      </c>
      <c r="E17" s="45">
        <f>E15*10%</f>
        <v>5.2409999999999997</v>
      </c>
      <c r="F17" s="73">
        <f>F15*10%</f>
        <v>4.7130000000000001</v>
      </c>
      <c r="G17" s="45">
        <f t="shared" si="1"/>
        <v>4.7130000000000001</v>
      </c>
      <c r="H17" s="45">
        <f t="shared" si="0"/>
        <v>-1.8519999999999996</v>
      </c>
    </row>
    <row r="18" spans="1:8" ht="15.75" customHeight="1" x14ac:dyDescent="0.25">
      <c r="A18" s="168" t="s">
        <v>50</v>
      </c>
      <c r="B18" s="169"/>
      <c r="C18" s="37">
        <v>2.37</v>
      </c>
      <c r="D18" s="89">
        <v>-9.23</v>
      </c>
      <c r="E18" s="89">
        <v>36.01</v>
      </c>
      <c r="F18" s="73">
        <v>32.369999999999997</v>
      </c>
      <c r="G18" s="90">
        <f>F18</f>
        <v>32.369999999999997</v>
      </c>
      <c r="H18" s="45">
        <f t="shared" si="0"/>
        <v>-12.870000000000001</v>
      </c>
    </row>
    <row r="19" spans="1:8" ht="13.5" customHeight="1" x14ac:dyDescent="0.25">
      <c r="A19" s="34" t="s">
        <v>67</v>
      </c>
      <c r="B19" s="35"/>
      <c r="C19" s="39">
        <f>C18-C20</f>
        <v>2.133</v>
      </c>
      <c r="D19" s="45">
        <f>D18-D20</f>
        <v>-8.3070000000000004</v>
      </c>
      <c r="E19" s="45">
        <f>E18-E20</f>
        <v>32.408999999999999</v>
      </c>
      <c r="F19" s="73">
        <f>F18-F20</f>
        <v>29.132999999999996</v>
      </c>
      <c r="G19" s="74">
        <f t="shared" si="1"/>
        <v>29.132999999999996</v>
      </c>
      <c r="H19" s="45">
        <f t="shared" si="0"/>
        <v>-11.583000000000004</v>
      </c>
    </row>
    <row r="20" spans="1:8" ht="12.75" customHeight="1" x14ac:dyDescent="0.25">
      <c r="A20" s="151" t="s">
        <v>68</v>
      </c>
      <c r="B20" s="152"/>
      <c r="C20" s="39">
        <f>C18*10%</f>
        <v>0.23700000000000002</v>
      </c>
      <c r="D20" s="45">
        <f>D18*10%</f>
        <v>-0.92300000000000004</v>
      </c>
      <c r="E20" s="45">
        <f>E18*10%</f>
        <v>3.601</v>
      </c>
      <c r="F20" s="73">
        <f>F18*10%</f>
        <v>3.2370000000000001</v>
      </c>
      <c r="G20" s="45">
        <f t="shared" si="1"/>
        <v>3.2370000000000001</v>
      </c>
      <c r="H20" s="45">
        <f t="shared" si="0"/>
        <v>-1.2869999999999999</v>
      </c>
    </row>
    <row r="21" spans="1:8" ht="14.25" customHeight="1" x14ac:dyDescent="0.25">
      <c r="A21" s="9" t="s">
        <v>41</v>
      </c>
      <c r="B21" s="36"/>
      <c r="C21" s="40">
        <v>4.3600000000000003</v>
      </c>
      <c r="D21" s="45">
        <v>-14.15</v>
      </c>
      <c r="E21" s="45">
        <v>65.78</v>
      </c>
      <c r="F21" s="73">
        <v>58.67</v>
      </c>
      <c r="G21" s="75">
        <f>F21</f>
        <v>58.67</v>
      </c>
      <c r="H21" s="45">
        <f t="shared" si="0"/>
        <v>-21.259999999999998</v>
      </c>
    </row>
    <row r="22" spans="1:8" ht="14.25" customHeight="1" x14ac:dyDescent="0.25">
      <c r="A22" s="34" t="s">
        <v>67</v>
      </c>
      <c r="B22" s="35"/>
      <c r="C22" s="39">
        <f>C21-C23</f>
        <v>3.9240000000000004</v>
      </c>
      <c r="D22" s="45">
        <f>D21-D23</f>
        <v>-12.734999999999999</v>
      </c>
      <c r="E22" s="45">
        <f>E21-E23</f>
        <v>59.201999999999998</v>
      </c>
      <c r="F22" s="73">
        <f>F21-F23</f>
        <v>52.802999999999997</v>
      </c>
      <c r="G22" s="74">
        <f t="shared" si="1"/>
        <v>52.802999999999997</v>
      </c>
      <c r="H22" s="45">
        <f t="shared" si="0"/>
        <v>-19.134</v>
      </c>
    </row>
    <row r="23" spans="1:8" x14ac:dyDescent="0.25">
      <c r="A23" s="151" t="s">
        <v>68</v>
      </c>
      <c r="B23" s="152"/>
      <c r="C23" s="39">
        <f>C21*10%</f>
        <v>0.43600000000000005</v>
      </c>
      <c r="D23" s="45">
        <f>D21*10%</f>
        <v>-1.415</v>
      </c>
      <c r="E23" s="45">
        <f>E21*10%</f>
        <v>6.5780000000000003</v>
      </c>
      <c r="F23" s="73">
        <f>F21*10%</f>
        <v>5.8670000000000009</v>
      </c>
      <c r="G23" s="45">
        <f t="shared" si="1"/>
        <v>5.8670000000000009</v>
      </c>
      <c r="H23" s="45">
        <f t="shared" si="0"/>
        <v>-2.1259999999999994</v>
      </c>
    </row>
    <row r="24" spans="1:8" s="114" customFormat="1" ht="7.5" customHeight="1" x14ac:dyDescent="0.25">
      <c r="A24" s="116"/>
      <c r="B24" s="117"/>
      <c r="C24" s="118"/>
      <c r="D24" s="119"/>
      <c r="E24" s="118"/>
      <c r="F24" s="118"/>
      <c r="G24" s="120"/>
      <c r="H24" s="73"/>
    </row>
    <row r="25" spans="1:8" s="4" customFormat="1" ht="11.25" customHeight="1" x14ac:dyDescent="0.25">
      <c r="A25" s="149" t="s">
        <v>42</v>
      </c>
      <c r="B25" s="150"/>
      <c r="C25" s="40">
        <v>5.29</v>
      </c>
      <c r="D25" s="77">
        <v>44.01</v>
      </c>
      <c r="E25" s="77">
        <v>80.37</v>
      </c>
      <c r="F25" s="77">
        <v>72.260000000000005</v>
      </c>
      <c r="G25" s="76">
        <f>G26+G27</f>
        <v>7.2260000000000009</v>
      </c>
      <c r="H25" s="77">
        <f>F25-E25-G25+D25+F25</f>
        <v>100.934</v>
      </c>
    </row>
    <row r="26" spans="1:8" ht="14.25" customHeight="1" x14ac:dyDescent="0.25">
      <c r="A26" s="34" t="s">
        <v>70</v>
      </c>
      <c r="B26" s="35"/>
      <c r="C26" s="39">
        <f>C25-C27</f>
        <v>4.7610000000000001</v>
      </c>
      <c r="D26" s="45">
        <v>45.1</v>
      </c>
      <c r="E26" s="45">
        <f>E25-E27</f>
        <v>72.332999999999998</v>
      </c>
      <c r="F26" s="73">
        <f>F25-F27</f>
        <v>65.034000000000006</v>
      </c>
      <c r="G26" s="74">
        <v>0</v>
      </c>
      <c r="H26" s="45">
        <f>F26-E26-G26+D26+F26</f>
        <v>102.83500000000001</v>
      </c>
    </row>
    <row r="27" spans="1:8" ht="10.5" customHeight="1" x14ac:dyDescent="0.25">
      <c r="A27" s="151" t="s">
        <v>68</v>
      </c>
      <c r="B27" s="152"/>
      <c r="C27" s="39">
        <f>C25*10%</f>
        <v>0.52900000000000003</v>
      </c>
      <c r="D27" s="45">
        <v>-1.1200000000000001</v>
      </c>
      <c r="E27" s="45">
        <f>E25*10%</f>
        <v>8.0370000000000008</v>
      </c>
      <c r="F27" s="73">
        <f>F25*10%</f>
        <v>7.2260000000000009</v>
      </c>
      <c r="G27" s="45">
        <f>F27</f>
        <v>7.2260000000000009</v>
      </c>
      <c r="H27" s="45">
        <f>F27-E27-G27+D27+F27</f>
        <v>-1.9309999999999992</v>
      </c>
    </row>
    <row r="28" spans="1:8" ht="8.25" customHeight="1" x14ac:dyDescent="0.25">
      <c r="A28" s="129"/>
      <c r="B28" s="130"/>
      <c r="C28" s="39"/>
      <c r="D28" s="45"/>
      <c r="E28" s="45"/>
      <c r="F28" s="73"/>
      <c r="G28" s="45"/>
      <c r="H28" s="45"/>
    </row>
    <row r="29" spans="1:8" s="4" customFormat="1" ht="12.75" customHeight="1" x14ac:dyDescent="0.25">
      <c r="A29" s="157" t="s">
        <v>122</v>
      </c>
      <c r="B29" s="158"/>
      <c r="C29" s="110"/>
      <c r="D29" s="109">
        <v>-1.1000000000000001</v>
      </c>
      <c r="E29" s="110">
        <f>E31+E32+E33+E34</f>
        <v>8.27</v>
      </c>
      <c r="F29" s="110">
        <f t="shared" ref="F29:H29" si="2">F31+F32+F33+F34</f>
        <v>7.3900000000000006</v>
      </c>
      <c r="G29" s="110">
        <f t="shared" si="2"/>
        <v>7.3900000000000006</v>
      </c>
      <c r="H29" s="109">
        <f t="shared" si="2"/>
        <v>-1.9799999999999995</v>
      </c>
    </row>
    <row r="30" spans="1:8" ht="12.75" customHeight="1" x14ac:dyDescent="0.25">
      <c r="A30" s="128" t="s">
        <v>123</v>
      </c>
      <c r="B30" s="117"/>
      <c r="C30" s="118"/>
      <c r="D30" s="73"/>
      <c r="E30" s="118"/>
      <c r="F30" s="118"/>
      <c r="G30" s="127"/>
      <c r="H30" s="109"/>
    </row>
    <row r="31" spans="1:8" ht="12.75" customHeight="1" x14ac:dyDescent="0.25">
      <c r="A31" s="159" t="s">
        <v>124</v>
      </c>
      <c r="B31" s="160"/>
      <c r="C31" s="118"/>
      <c r="D31" s="73">
        <v>-0.06</v>
      </c>
      <c r="E31" s="118">
        <v>0.66</v>
      </c>
      <c r="F31" s="118">
        <v>0.57999999999999996</v>
      </c>
      <c r="G31" s="127">
        <f>F31</f>
        <v>0.57999999999999996</v>
      </c>
      <c r="H31" s="45">
        <f t="shared" ref="H31:H34" si="3">F31-E31-G31+D31+F31</f>
        <v>-0.14000000000000001</v>
      </c>
    </row>
    <row r="32" spans="1:8" ht="12.75" customHeight="1" x14ac:dyDescent="0.25">
      <c r="A32" s="159" t="s">
        <v>125</v>
      </c>
      <c r="B32" s="160"/>
      <c r="C32" s="118"/>
      <c r="D32" s="73">
        <v>-0.24</v>
      </c>
      <c r="E32" s="118">
        <v>2.8</v>
      </c>
      <c r="F32" s="118">
        <v>2.52</v>
      </c>
      <c r="G32" s="127">
        <f t="shared" ref="G32:G34" si="4">F32</f>
        <v>2.52</v>
      </c>
      <c r="H32" s="45">
        <f t="shared" si="3"/>
        <v>-0.52</v>
      </c>
    </row>
    <row r="33" spans="1:26" ht="12.75" customHeight="1" x14ac:dyDescent="0.25">
      <c r="A33" s="159" t="s">
        <v>126</v>
      </c>
      <c r="B33" s="160"/>
      <c r="C33" s="118"/>
      <c r="D33" s="73">
        <v>-0.76</v>
      </c>
      <c r="E33" s="118">
        <v>4.18</v>
      </c>
      <c r="F33" s="118">
        <v>3.73</v>
      </c>
      <c r="G33" s="127">
        <f t="shared" si="4"/>
        <v>3.73</v>
      </c>
      <c r="H33" s="45">
        <f t="shared" si="3"/>
        <v>-1.2099999999999995</v>
      </c>
    </row>
    <row r="34" spans="1:26" ht="12.75" customHeight="1" x14ac:dyDescent="0.25">
      <c r="A34" s="159" t="s">
        <v>127</v>
      </c>
      <c r="B34" s="160"/>
      <c r="C34" s="118"/>
      <c r="D34" s="73">
        <v>-0.04</v>
      </c>
      <c r="E34" s="118">
        <v>0.63</v>
      </c>
      <c r="F34" s="118">
        <v>0.56000000000000005</v>
      </c>
      <c r="G34" s="127">
        <f t="shared" si="4"/>
        <v>0.56000000000000005</v>
      </c>
      <c r="H34" s="45">
        <f t="shared" si="3"/>
        <v>-0.10999999999999999</v>
      </c>
    </row>
    <row r="35" spans="1:26" s="114" customFormat="1" ht="12.75" customHeight="1" x14ac:dyDescent="0.25">
      <c r="A35" s="121" t="s">
        <v>110</v>
      </c>
      <c r="B35" s="122"/>
      <c r="C35" s="110"/>
      <c r="D35" s="109"/>
      <c r="E35" s="110">
        <f>E8+E25+E29</f>
        <v>328.67999999999995</v>
      </c>
      <c r="F35" s="110">
        <f>F8+F25+F29</f>
        <v>294.99</v>
      </c>
      <c r="G35" s="110">
        <f>G8+G25+G29</f>
        <v>229.95600000000002</v>
      </c>
      <c r="H35" s="109"/>
      <c r="I35" s="125"/>
      <c r="J35" s="125"/>
    </row>
    <row r="36" spans="1:26" s="114" customFormat="1" ht="12" customHeight="1" x14ac:dyDescent="0.25">
      <c r="A36" s="121" t="s">
        <v>111</v>
      </c>
      <c r="B36" s="122"/>
      <c r="C36" s="110"/>
      <c r="D36" s="123"/>
      <c r="E36" s="110"/>
      <c r="F36" s="110"/>
      <c r="G36" s="124"/>
      <c r="H36" s="109"/>
      <c r="I36" s="125"/>
      <c r="J36" s="125"/>
    </row>
    <row r="37" spans="1:26" s="101" customFormat="1" ht="25.5" customHeight="1" x14ac:dyDescent="0.25">
      <c r="A37" s="175" t="s">
        <v>84</v>
      </c>
      <c r="B37" s="179"/>
      <c r="C37" s="100"/>
      <c r="D37" s="99">
        <v>202.12</v>
      </c>
      <c r="E37" s="97">
        <v>42.53</v>
      </c>
      <c r="F37" s="97">
        <v>42.53</v>
      </c>
      <c r="G37" s="98">
        <f>G38+G39</f>
        <v>7.2301000000000011</v>
      </c>
      <c r="H37" s="77">
        <f t="shared" ref="H37:H42" si="5">F37-E37-G37+D37+F37</f>
        <v>237.41990000000001</v>
      </c>
    </row>
    <row r="38" spans="1:26" s="101" customFormat="1" ht="15" customHeight="1" x14ac:dyDescent="0.25">
      <c r="A38" s="34" t="s">
        <v>70</v>
      </c>
      <c r="B38" s="35"/>
      <c r="C38" s="100"/>
      <c r="D38" s="99">
        <v>202.12</v>
      </c>
      <c r="E38" s="97">
        <f>E37-E39</f>
        <v>35.299900000000001</v>
      </c>
      <c r="F38" s="97">
        <f>F37-F39</f>
        <v>35.299900000000001</v>
      </c>
      <c r="G38" s="98">
        <v>0</v>
      </c>
      <c r="H38" s="77">
        <f t="shared" si="5"/>
        <v>237.41990000000001</v>
      </c>
    </row>
    <row r="39" spans="1:26" s="101" customFormat="1" ht="15.75" customHeight="1" x14ac:dyDescent="0.25">
      <c r="A39" s="102" t="s">
        <v>51</v>
      </c>
      <c r="B39" s="103"/>
      <c r="C39" s="96"/>
      <c r="D39" s="95">
        <v>0</v>
      </c>
      <c r="E39" s="95">
        <f>E37*17%</f>
        <v>7.2301000000000011</v>
      </c>
      <c r="F39" s="95">
        <f>F37*17%</f>
        <v>7.2301000000000011</v>
      </c>
      <c r="G39" s="94">
        <f>F39</f>
        <v>7.2301000000000011</v>
      </c>
      <c r="H39" s="77">
        <f t="shared" si="5"/>
        <v>0</v>
      </c>
    </row>
    <row r="40" spans="1:26" s="4" customFormat="1" ht="25.5" customHeight="1" x14ac:dyDescent="0.25">
      <c r="A40" s="175" t="s">
        <v>136</v>
      </c>
      <c r="B40" s="176"/>
      <c r="C40" s="42" t="s">
        <v>120</v>
      </c>
      <c r="D40" s="77">
        <v>4.84</v>
      </c>
      <c r="E40" s="77">
        <v>1.98</v>
      </c>
      <c r="F40" s="77">
        <v>1.98</v>
      </c>
      <c r="G40" s="86">
        <f>G42</f>
        <v>0.33660000000000001</v>
      </c>
      <c r="H40" s="77">
        <f t="shared" si="5"/>
        <v>6.4833999999999996</v>
      </c>
    </row>
    <row r="41" spans="1:26" ht="14.25" customHeight="1" x14ac:dyDescent="0.25">
      <c r="A41" s="34" t="s">
        <v>70</v>
      </c>
      <c r="B41" s="35"/>
      <c r="C41" s="39">
        <f>C38-C42</f>
        <v>0</v>
      </c>
      <c r="D41" s="45">
        <v>4.84</v>
      </c>
      <c r="E41" s="45">
        <f>E40-E42</f>
        <v>1.6434</v>
      </c>
      <c r="F41" s="45">
        <f>F40-F42</f>
        <v>1.6434</v>
      </c>
      <c r="G41" s="74">
        <v>0</v>
      </c>
      <c r="H41" s="77">
        <f t="shared" si="5"/>
        <v>6.4833999999999996</v>
      </c>
    </row>
    <row r="42" spans="1:26" ht="14.25" customHeight="1" x14ac:dyDescent="0.25">
      <c r="A42" s="177" t="s">
        <v>51</v>
      </c>
      <c r="B42" s="178"/>
      <c r="C42" s="39"/>
      <c r="D42" s="45">
        <v>0</v>
      </c>
      <c r="E42" s="45">
        <f>E40*17%</f>
        <v>0.33660000000000001</v>
      </c>
      <c r="F42" s="45">
        <f>F40*17%</f>
        <v>0.33660000000000001</v>
      </c>
      <c r="G42" s="72">
        <f>F42</f>
        <v>0.33660000000000001</v>
      </c>
      <c r="H42" s="77">
        <f t="shared" si="5"/>
        <v>0</v>
      </c>
    </row>
    <row r="43" spans="1:26" s="114" customFormat="1" x14ac:dyDescent="0.25">
      <c r="A43" s="173" t="s">
        <v>112</v>
      </c>
      <c r="B43" s="174"/>
      <c r="C43" s="110"/>
      <c r="D43" s="123"/>
      <c r="E43" s="110">
        <f>E37+E40</f>
        <v>44.51</v>
      </c>
      <c r="F43" s="110">
        <f>F37+F40</f>
        <v>44.51</v>
      </c>
      <c r="G43" s="110">
        <f>G37+G40</f>
        <v>7.5667000000000009</v>
      </c>
      <c r="H43" s="109"/>
    </row>
    <row r="44" spans="1:26" s="114" customFormat="1" ht="19.5" customHeight="1" x14ac:dyDescent="0.25">
      <c r="A44" s="173" t="s">
        <v>117</v>
      </c>
      <c r="B44" s="174"/>
      <c r="C44" s="107"/>
      <c r="D44" s="107"/>
      <c r="E44" s="109">
        <f>E35+E43</f>
        <v>373.18999999999994</v>
      </c>
      <c r="F44" s="109">
        <f>F35+F43</f>
        <v>339.5</v>
      </c>
      <c r="G44" s="109">
        <f>G35+G43</f>
        <v>237.52270000000001</v>
      </c>
      <c r="H44" s="111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</row>
    <row r="45" spans="1:26" s="114" customFormat="1" ht="14.25" customHeight="1" x14ac:dyDescent="0.25">
      <c r="A45" s="156" t="s">
        <v>118</v>
      </c>
      <c r="B45" s="156"/>
      <c r="C45" s="107"/>
      <c r="D45" s="108">
        <f>D3</f>
        <v>191.36</v>
      </c>
      <c r="E45" s="109"/>
      <c r="F45" s="109"/>
      <c r="G45" s="109"/>
      <c r="H45" s="111">
        <f>F44-E44+D45+F44-G44</f>
        <v>259.64730000000009</v>
      </c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spans="1:26" s="114" customFormat="1" ht="21" customHeight="1" x14ac:dyDescent="0.25">
      <c r="A46" s="156" t="s">
        <v>132</v>
      </c>
      <c r="B46" s="156"/>
      <c r="C46" s="107"/>
      <c r="D46" s="107"/>
      <c r="E46" s="109"/>
      <c r="F46" s="109"/>
      <c r="G46" s="109"/>
      <c r="H46" s="111">
        <f>H47+H48</f>
        <v>259.64730000000009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spans="1:26" s="114" customFormat="1" ht="13.5" customHeight="1" x14ac:dyDescent="0.25">
      <c r="A47" s="156" t="s">
        <v>114</v>
      </c>
      <c r="B47" s="164"/>
      <c r="C47" s="107"/>
      <c r="D47" s="107"/>
      <c r="E47" s="109"/>
      <c r="F47" s="110"/>
      <c r="G47" s="110"/>
      <c r="H47" s="111">
        <f>H26+H37+H40</f>
        <v>346.73830000000004</v>
      </c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</row>
    <row r="48" spans="1:26" s="114" customFormat="1" ht="15" customHeight="1" x14ac:dyDescent="0.25">
      <c r="A48" s="156" t="s">
        <v>115</v>
      </c>
      <c r="B48" s="164"/>
      <c r="C48" s="107"/>
      <c r="D48" s="107"/>
      <c r="E48" s="109"/>
      <c r="F48" s="110"/>
      <c r="G48" s="110"/>
      <c r="H48" s="111">
        <f>H8+H27+H29</f>
        <v>-87.090999999999951</v>
      </c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8" ht="25.5" customHeight="1" x14ac:dyDescent="0.25">
      <c r="A49" s="154"/>
      <c r="B49" s="155"/>
      <c r="C49" s="155"/>
      <c r="D49" s="155"/>
      <c r="E49" s="155"/>
      <c r="F49" s="155"/>
      <c r="G49" s="155"/>
      <c r="H49" s="155"/>
    </row>
    <row r="50" spans="1:8" ht="21.75" customHeight="1" x14ac:dyDescent="0.25">
      <c r="A50" s="19" t="s">
        <v>133</v>
      </c>
      <c r="D50" s="20"/>
      <c r="E50" s="46"/>
      <c r="F50" s="55"/>
      <c r="G50" s="46"/>
    </row>
    <row r="51" spans="1:8" ht="12" customHeight="1" x14ac:dyDescent="0.25">
      <c r="A51" s="161" t="s">
        <v>53</v>
      </c>
      <c r="B51" s="162"/>
      <c r="C51" s="163"/>
      <c r="D51" s="92" t="s">
        <v>119</v>
      </c>
      <c r="E51" s="28" t="s">
        <v>54</v>
      </c>
      <c r="F51" s="56" t="s">
        <v>55</v>
      </c>
      <c r="G51" s="28" t="s">
        <v>56</v>
      </c>
    </row>
    <row r="52" spans="1:8" ht="15.75" customHeight="1" x14ac:dyDescent="0.25">
      <c r="A52" s="161" t="s">
        <v>138</v>
      </c>
      <c r="B52" s="162"/>
      <c r="C52" s="163"/>
      <c r="D52" s="126"/>
      <c r="E52" s="29"/>
      <c r="F52" s="56"/>
      <c r="G52" s="30"/>
    </row>
    <row r="53" spans="1:8" s="4" customFormat="1" ht="13.5" customHeight="1" x14ac:dyDescent="0.25">
      <c r="A53" s="104" t="s">
        <v>7</v>
      </c>
      <c r="B53" s="105"/>
      <c r="C53" s="106"/>
      <c r="D53" s="93"/>
      <c r="E53" s="78"/>
      <c r="F53" s="79"/>
      <c r="G53" s="80">
        <v>0</v>
      </c>
      <c r="H53" s="43"/>
    </row>
    <row r="54" spans="1:8" s="4" customFormat="1" ht="13.5" customHeight="1" x14ac:dyDescent="0.25">
      <c r="A54" s="81"/>
      <c r="B54" s="82"/>
      <c r="C54" s="82"/>
      <c r="D54" s="82"/>
      <c r="E54" s="83"/>
      <c r="F54" s="84"/>
      <c r="G54" s="85"/>
      <c r="H54" s="43"/>
    </row>
    <row r="55" spans="1:8" x14ac:dyDescent="0.25">
      <c r="A55" s="19" t="s">
        <v>43</v>
      </c>
      <c r="D55" s="20"/>
      <c r="E55" s="46"/>
      <c r="F55" s="55"/>
      <c r="G55" s="46"/>
    </row>
    <row r="56" spans="1:8" x14ac:dyDescent="0.25">
      <c r="A56" s="19" t="s">
        <v>44</v>
      </c>
      <c r="D56" s="20"/>
      <c r="E56" s="46"/>
      <c r="F56" s="55"/>
      <c r="G56" s="46"/>
    </row>
    <row r="57" spans="1:8" ht="23.25" customHeight="1" x14ac:dyDescent="0.25">
      <c r="A57" s="153" t="s">
        <v>58</v>
      </c>
      <c r="B57" s="152"/>
      <c r="C57" s="152"/>
      <c r="D57" s="152"/>
      <c r="E57" s="137"/>
      <c r="F57" s="56" t="s">
        <v>55</v>
      </c>
      <c r="G57" s="31" t="s">
        <v>57</v>
      </c>
    </row>
    <row r="58" spans="1:8" x14ac:dyDescent="0.25">
      <c r="A58" s="153" t="s">
        <v>73</v>
      </c>
      <c r="B58" s="152"/>
      <c r="C58" s="152"/>
      <c r="D58" s="152"/>
      <c r="E58" s="137"/>
      <c r="F58" s="56"/>
      <c r="G58" s="28">
        <v>0</v>
      </c>
    </row>
    <row r="59" spans="1:8" x14ac:dyDescent="0.25">
      <c r="A59" s="20"/>
      <c r="D59" s="20"/>
      <c r="E59" s="46"/>
      <c r="F59" s="55"/>
      <c r="G59" s="46"/>
    </row>
    <row r="60" spans="1:8" x14ac:dyDescent="0.25">
      <c r="A60" s="20"/>
      <c r="D60" s="20"/>
      <c r="E60" s="46"/>
      <c r="F60" s="55"/>
      <c r="G60" s="46"/>
    </row>
    <row r="61" spans="1:8" x14ac:dyDescent="0.25">
      <c r="A61" s="19"/>
      <c r="D61" s="20"/>
      <c r="E61" s="46"/>
      <c r="F61" s="55"/>
      <c r="G61" s="46"/>
    </row>
    <row r="62" spans="1:8" x14ac:dyDescent="0.25">
      <c r="A62" s="19" t="s">
        <v>134</v>
      </c>
    </row>
    <row r="63" spans="1:8" x14ac:dyDescent="0.25">
      <c r="A63" s="19" t="s">
        <v>135</v>
      </c>
      <c r="B63" s="47"/>
      <c r="C63" s="66"/>
      <c r="D63" s="19"/>
    </row>
    <row r="64" spans="1:8" ht="56.25" customHeight="1" x14ac:dyDescent="0.25">
      <c r="A64" s="147" t="s">
        <v>139</v>
      </c>
      <c r="B64" s="148"/>
      <c r="C64" s="148"/>
      <c r="D64" s="148"/>
      <c r="E64" s="148"/>
      <c r="F64" s="148"/>
      <c r="G64" s="148"/>
    </row>
    <row r="67" spans="1:6" x14ac:dyDescent="0.25">
      <c r="A67" s="4" t="s">
        <v>74</v>
      </c>
      <c r="B67" s="43"/>
      <c r="C67" s="44"/>
      <c r="D67" s="4"/>
      <c r="E67" s="67" t="s">
        <v>75</v>
      </c>
      <c r="F67" s="68"/>
    </row>
    <row r="68" spans="1:6" x14ac:dyDescent="0.25">
      <c r="A68" s="4" t="s">
        <v>76</v>
      </c>
      <c r="B68" s="43"/>
      <c r="C68" s="44"/>
      <c r="D68" s="4"/>
      <c r="E68" s="67"/>
      <c r="F68" s="68"/>
    </row>
    <row r="69" spans="1:6" x14ac:dyDescent="0.25">
      <c r="A69" s="4" t="s">
        <v>107</v>
      </c>
      <c r="B69" s="43"/>
      <c r="C69" s="44"/>
      <c r="D69" s="4"/>
      <c r="E69" s="67"/>
      <c r="F69" s="68"/>
    </row>
    <row r="71" spans="1:6" x14ac:dyDescent="0.25">
      <c r="A71" s="69" t="s">
        <v>77</v>
      </c>
      <c r="B71" s="70"/>
    </row>
    <row r="72" spans="1:6" x14ac:dyDescent="0.25">
      <c r="A72" s="69" t="s">
        <v>78</v>
      </c>
      <c r="B72" s="70"/>
      <c r="C72" s="41" t="s">
        <v>24</v>
      </c>
    </row>
    <row r="73" spans="1:6" x14ac:dyDescent="0.25">
      <c r="A73" s="69" t="s">
        <v>79</v>
      </c>
      <c r="B73" s="70"/>
      <c r="C73" s="41" t="s">
        <v>80</v>
      </c>
    </row>
    <row r="74" spans="1:6" x14ac:dyDescent="0.25">
      <c r="A74" s="69" t="s">
        <v>81</v>
      </c>
      <c r="B74" s="70"/>
      <c r="C74" s="41" t="s">
        <v>82</v>
      </c>
    </row>
  </sheetData>
  <mergeCells count="37">
    <mergeCell ref="A3:B3"/>
    <mergeCell ref="A6:H6"/>
    <mergeCell ref="A44:B44"/>
    <mergeCell ref="A43:B43"/>
    <mergeCell ref="A40:B40"/>
    <mergeCell ref="A42:B42"/>
    <mergeCell ref="A23:B23"/>
    <mergeCell ref="A37:B37"/>
    <mergeCell ref="A14:B14"/>
    <mergeCell ref="A15:B15"/>
    <mergeCell ref="A17:B17"/>
    <mergeCell ref="A20:B20"/>
    <mergeCell ref="A34:B34"/>
    <mergeCell ref="A18:B18"/>
    <mergeCell ref="A4:B4"/>
    <mergeCell ref="A7:B7"/>
    <mergeCell ref="A5:B5"/>
    <mergeCell ref="A47:B47"/>
    <mergeCell ref="A48:B48"/>
    <mergeCell ref="A8:B8"/>
    <mergeCell ref="A10:B10"/>
    <mergeCell ref="A11:H11"/>
    <mergeCell ref="A12:B12"/>
    <mergeCell ref="A31:B31"/>
    <mergeCell ref="A64:G64"/>
    <mergeCell ref="A25:B25"/>
    <mergeCell ref="A27:B27"/>
    <mergeCell ref="A57:E57"/>
    <mergeCell ref="A58:E58"/>
    <mergeCell ref="A49:H49"/>
    <mergeCell ref="A45:B45"/>
    <mergeCell ref="A46:B46"/>
    <mergeCell ref="A29:B29"/>
    <mergeCell ref="A32:B32"/>
    <mergeCell ref="A33:B33"/>
    <mergeCell ref="A52:C52"/>
    <mergeCell ref="A51:C5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2018-02-19T05:10:15Z</cp:lastPrinted>
  <dcterms:created xsi:type="dcterms:W3CDTF">2013-02-18T04:38:06Z</dcterms:created>
  <dcterms:modified xsi:type="dcterms:W3CDTF">2019-02-24T22:23:04Z</dcterms:modified>
</cp:coreProperties>
</file>