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95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G34" i="8" l="1"/>
  <c r="G33" i="8"/>
  <c r="G32" i="8"/>
  <c r="G31" i="8"/>
  <c r="F21" i="8"/>
  <c r="E21" i="8"/>
  <c r="G38" i="8"/>
  <c r="F27" i="8"/>
  <c r="F26" i="8"/>
  <c r="E27" i="8"/>
  <c r="E26" i="8"/>
  <c r="G51" i="8"/>
  <c r="G26" i="8"/>
  <c r="H26" i="8"/>
  <c r="G37" i="8"/>
  <c r="H37" i="8"/>
  <c r="H43" i="8"/>
  <c r="F8" i="8"/>
  <c r="F29" i="8"/>
  <c r="F35" i="8"/>
  <c r="F39" i="8"/>
  <c r="F40" i="8"/>
  <c r="E8" i="8"/>
  <c r="E29" i="8"/>
  <c r="E35" i="8"/>
  <c r="E39" i="8"/>
  <c r="E40" i="8"/>
  <c r="D3" i="8"/>
  <c r="D41" i="8"/>
  <c r="G8" i="8"/>
  <c r="G27" i="8"/>
  <c r="G25" i="8"/>
  <c r="G29" i="8"/>
  <c r="G35" i="8"/>
  <c r="G39" i="8"/>
  <c r="G40" i="8"/>
  <c r="H41" i="8"/>
  <c r="H8" i="8"/>
  <c r="H27" i="8"/>
  <c r="H29" i="8"/>
  <c r="H44" i="8"/>
  <c r="H42" i="8"/>
  <c r="H38" i="8"/>
  <c r="H15" i="8"/>
  <c r="E14" i="8"/>
  <c r="F14" i="8"/>
  <c r="D14" i="8"/>
  <c r="H14" i="8"/>
  <c r="E13" i="8"/>
  <c r="F13" i="8"/>
  <c r="D13" i="8"/>
  <c r="H13" i="8"/>
  <c r="H12" i="8"/>
  <c r="E10" i="8"/>
  <c r="F10" i="8"/>
  <c r="D10" i="8"/>
  <c r="H10" i="8"/>
  <c r="E9" i="8"/>
  <c r="F9" i="8"/>
  <c r="D9" i="8"/>
  <c r="H9" i="8"/>
  <c r="C8" i="8"/>
  <c r="H34" i="8"/>
  <c r="H33" i="8"/>
  <c r="H32" i="8"/>
  <c r="H31" i="8"/>
  <c r="C27" i="8"/>
  <c r="C26" i="8"/>
  <c r="C23" i="8"/>
  <c r="C22" i="8"/>
  <c r="C17" i="8"/>
  <c r="C16" i="8"/>
  <c r="G21" i="8"/>
  <c r="G18" i="8"/>
  <c r="G15" i="8"/>
  <c r="G12" i="8"/>
  <c r="G17" i="8"/>
  <c r="G16" i="8"/>
  <c r="G23" i="8"/>
  <c r="G22" i="8"/>
  <c r="G20" i="8"/>
  <c r="G19" i="8"/>
  <c r="G14" i="8"/>
  <c r="G13" i="8"/>
  <c r="G10" i="8"/>
  <c r="G9" i="8"/>
  <c r="H25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<sst xmlns="http://schemas.openxmlformats.org/spreadsheetml/2006/main" count="168" uniqueCount="147">
  <si>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</si>
  <si>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</si>
  <si>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</si>
  <si>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</si>
  <si>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</si>
  <si>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</si>
  <si>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</si>
  <si>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</si>
  <si>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</si>
  <si>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</si>
  <si>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</si>
  <si>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</si>
  <si>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</si>
  <si>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</si>
  <si>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</si>
  <si>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</si>
  <si>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</si>
  <si>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</si>
  <si>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</si>
  <si>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</si>
  <si>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</si>
  <si>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</si>
  <si>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</si>
  <si>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</si>
  <si>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</si>
  <si>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</si>
  <si>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</si>
  <si>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</si>
  <si>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</si>
  <si>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</si>
  <si>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</si>
  <si>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</si>
  <si>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</si>
  <si>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</si>
  <si>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</si>
  <si>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</si>
  <si>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</si>
  <si>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</si>
  <si>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</si>
  <si>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</si>
  <si>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</si>
  <si>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</si>
  <si>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</si>
  <si>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</si>
  <si>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</si>
  <si>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</si>
  <si>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</si>
  <si>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</si>
  <si>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</si>
  <si>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</si>
  <si>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</si>
  <si>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</si>
  <si>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</si>
  <si>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</si>
  <si>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</si>
  <si>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</si>
  <si>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</si>
  <si>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</si>
  <si>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</si>
  <si>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</si>
  <si>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</si>
  <si>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</si>
  <si>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</si>
  <si>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</si>
  <si>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</si>
  <si>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</si>
  <si>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</si>
  <si>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</si>
  <si>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</si>
  <si>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</si>
  <si>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</si>
  <si>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</si>
  <si>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</si>
  <si>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</si>
  <si>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</si>
  <si>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</si>
  <si>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</si>
  <si>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</si>
  <si>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</si>
  <si>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</si>
  <si>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</si>
  <si>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</si>
  <si>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</si>
  <si>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</si>
  <si>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</si>
  <si>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</si>
  <si>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</si>
  <si>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</si>
  <si>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</si>
  <si>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</si>
  <si>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</si>
  <si>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</si>
  <si>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</si>
  <si>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</si>
  <si>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</si>
  <si>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</si>
  <si>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</si>
  <si>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</si>
  <si>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</si>
  <si>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</si>
  <si>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</si>
  <si>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</si>
  <si>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</si>
  <si>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</si>
  <si>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>Ленинского района-1"</t>
  </si>
  <si>
    <t xml:space="preserve">                                            №  165/а</t>
  </si>
  <si>
    <t>01.10.2008г.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</si>
  <si>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</si>
  <si>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</si>
  <si>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</si>
  <si>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</si>
  <si>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</si>
  <si>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</si>
  <si>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</si>
  <si>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</si>
  <si>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</si>
  <si>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</si>
  <si>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ООО " Восток Мегаполис"</t>
  </si>
  <si>
    <t>3 615,50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</si>
  <si>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</si>
  <si>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</si>
  <si>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</si>
  <si>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</si>
  <si>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</si>
  <si>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</si>
  <si>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1 компл.</t>
  </si>
  <si>
    <t>797,80 м2</t>
  </si>
  <si>
    <t>2-205-087</t>
  </si>
  <si>
    <t>План по статье "текущий ремонт" на 2020 год</t>
  </si>
  <si>
    <t>3. Перечень работ, выполненных по статье " текущий ремонт"  в 2019 году.</t>
  </si>
  <si>
    <t>переходящие остатки д/ср-в на конец 2019 г.</t>
  </si>
  <si>
    <t xml:space="preserve"> начисления и фактическое поступление средств по статьям затрат за 2019 г.(тыс.р.)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</si>
  <si>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</si>
  <si>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</si>
  <si>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                      Отчет ООО "Управляющей компании Ленинского района-1"  за 2019 г.</t>
  </si>
  <si>
    <t>262,50 м2</t>
  </si>
  <si>
    <t>Ремонт водостока</t>
  </si>
  <si>
    <t>Вертикаль</t>
  </si>
  <si>
    <t>09.19г</t>
  </si>
  <si>
    <t>Ремонт электроснабжения после пожара</t>
  </si>
  <si>
    <t>03.19г</t>
  </si>
  <si>
    <t>Замена окон</t>
  </si>
  <si>
    <t>Позитив Плюс</t>
  </si>
  <si>
    <t>10.19г</t>
  </si>
  <si>
    <t>20 шт</t>
  </si>
  <si>
    <t xml:space="preserve">На основании решения общего собрания собственников, планируется: косметический ремонт подъездов. Управляющая компания предлагает: произвести частичный ремонт кровли за счет дополнительного сбора средств на основании решения общего собрания. </t>
  </si>
  <si>
    <t>ИСХ.       20 / 02      от      " 04 . 02. 2020г"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</si>
</sst>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16" fillId="0" borderId="0" xfId="0" applyFont="1"/>
    <xf numFmtId="0" fontId="3" fillId="0" borderId="6" xfId="0" applyFont="1" applyBorder="1" applyAlignment="1">
      <alignment horizontal="center"/>
    </xf>
    <xf numFmtId="0" fontId="9" fillId="0" borderId="6" xfId="0" applyFont="1" applyBorder="1" applyAlignment="1"/>
    <xf numFmtId="0" fontId="4" fillId="0" borderId="6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9" fillId="0" borderId="2" xfId="0" applyFont="1" applyBorder="1" applyAlignment="1"/>
    <xf numFmtId="0" fontId="9" fillId="0" borderId="5" xfId="0" applyFont="1" applyBorder="1" applyAlignment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16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64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164" fontId="17" fillId="0" borderId="1" xfId="0" applyNumberFormat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17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17" fillId="0" borderId="2" xfId="0" applyNumberFormat="1" applyFont="1" applyBorder="1" applyAlignment="1">
      <alignment horizontal="left" wrapText="1"/>
    </xf>
    <xf numFmtId="2" fontId="0" fillId="0" borderId="5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2" borderId="5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5" sqref="E5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4" t="s">
        <v>105</v>
      </c>
      <c r="C3" s="24" t="s">
        <v>102</v>
      </c>
    </row>
    <row r="4" spans="1:4" ht="14.25" customHeight="1" x14ac:dyDescent="0.25">
      <c r="A4" s="22" t="s">
        <v>146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81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1" t="s">
        <v>11</v>
      </c>
      <c r="D9" s="132"/>
    </row>
    <row r="10" spans="1:4" s="3" customFormat="1" ht="24" customHeight="1" x14ac:dyDescent="0.25">
      <c r="A10" s="13" t="s">
        <v>2</v>
      </c>
      <c r="B10" s="15" t="s">
        <v>12</v>
      </c>
      <c r="C10" s="133" t="s">
        <v>85</v>
      </c>
      <c r="D10" s="134"/>
    </row>
    <row r="11" spans="1:4" s="3" customFormat="1" ht="15" customHeight="1" x14ac:dyDescent="0.25">
      <c r="A11" s="13" t="s">
        <v>3</v>
      </c>
      <c r="B11" s="14" t="s">
        <v>13</v>
      </c>
      <c r="C11" s="131" t="s">
        <v>14</v>
      </c>
      <c r="D11" s="132"/>
    </row>
    <row r="12" spans="1:4" s="3" customFormat="1" ht="18.75" customHeight="1" x14ac:dyDescent="0.25">
      <c r="A12" s="135">
        <v>5</v>
      </c>
      <c r="B12" s="135" t="s">
        <v>86</v>
      </c>
      <c r="C12" s="54" t="s">
        <v>87</v>
      </c>
      <c r="D12" s="55" t="s">
        <v>88</v>
      </c>
    </row>
    <row r="13" spans="1:4" s="3" customFormat="1" ht="14.25" customHeight="1" x14ac:dyDescent="0.25">
      <c r="A13" s="135"/>
      <c r="B13" s="135"/>
      <c r="C13" s="54" t="s">
        <v>89</v>
      </c>
      <c r="D13" s="55" t="s">
        <v>90</v>
      </c>
    </row>
    <row r="14" spans="1:4" s="3" customFormat="1" x14ac:dyDescent="0.25">
      <c r="A14" s="135"/>
      <c r="B14" s="135"/>
      <c r="C14" s="54" t="s">
        <v>91</v>
      </c>
      <c r="D14" s="55" t="s">
        <v>92</v>
      </c>
    </row>
    <row r="15" spans="1:4" s="3" customFormat="1" ht="16.5" customHeight="1" x14ac:dyDescent="0.25">
      <c r="A15" s="135"/>
      <c r="B15" s="135"/>
      <c r="C15" s="54" t="s">
        <v>93</v>
      </c>
      <c r="D15" s="55" t="s">
        <v>95</v>
      </c>
    </row>
    <row r="16" spans="1:4" s="3" customFormat="1" ht="16.5" customHeight="1" x14ac:dyDescent="0.25">
      <c r="A16" s="135"/>
      <c r="B16" s="135"/>
      <c r="C16" s="54" t="s">
        <v>94</v>
      </c>
      <c r="D16" s="55" t="s">
        <v>88</v>
      </c>
    </row>
    <row r="17" spans="1:4" s="5" customFormat="1" ht="15.75" customHeight="1" x14ac:dyDescent="0.25">
      <c r="A17" s="135"/>
      <c r="B17" s="135"/>
      <c r="C17" s="54" t="s">
        <v>96</v>
      </c>
      <c r="D17" s="55" t="s">
        <v>97</v>
      </c>
    </row>
    <row r="18" spans="1:4" s="5" customFormat="1" ht="15.75" customHeight="1" x14ac:dyDescent="0.25">
      <c r="A18" s="135"/>
      <c r="B18" s="135"/>
      <c r="C18" s="56" t="s">
        <v>98</v>
      </c>
      <c r="D18" s="55" t="s">
        <v>99</v>
      </c>
    </row>
    <row r="19" spans="1:4" ht="21.75" customHeight="1" x14ac:dyDescent="0.25">
      <c r="A19" s="13" t="s">
        <v>4</v>
      </c>
      <c r="B19" s="14" t="s">
        <v>15</v>
      </c>
      <c r="C19" s="136" t="s">
        <v>77</v>
      </c>
      <c r="D19" s="137"/>
    </row>
    <row r="20" spans="1:4" s="5" customFormat="1" ht="20.25" customHeight="1" x14ac:dyDescent="0.25">
      <c r="A20" s="13" t="s">
        <v>5</v>
      </c>
      <c r="B20" s="14" t="s">
        <v>16</v>
      </c>
      <c r="C20" s="138" t="s">
        <v>49</v>
      </c>
      <c r="D20" s="139"/>
    </row>
    <row r="21" spans="1:4" s="5" customFormat="1" ht="15" customHeight="1" x14ac:dyDescent="0.25">
      <c r="A21" s="13" t="s">
        <v>6</v>
      </c>
      <c r="B21" s="14" t="s">
        <v>17</v>
      </c>
      <c r="C21" s="133" t="s">
        <v>18</v>
      </c>
      <c r="D21" s="140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30.75" customHeight="1" x14ac:dyDescent="0.25">
      <c r="A26" s="141" t="s">
        <v>25</v>
      </c>
      <c r="B26" s="142"/>
      <c r="C26" s="142"/>
      <c r="D26" s="143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100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83</v>
      </c>
      <c r="C30" s="6" t="s">
        <v>101</v>
      </c>
      <c r="D30" s="6" t="s">
        <v>84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117</v>
      </c>
      <c r="C33" s="6" t="s">
        <v>101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29">
        <v>1964</v>
      </c>
      <c r="D38" s="130"/>
    </row>
    <row r="39" spans="1:4" ht="15" customHeight="1" x14ac:dyDescent="0.25">
      <c r="A39" s="7">
        <v>2</v>
      </c>
      <c r="B39" s="6" t="s">
        <v>32</v>
      </c>
      <c r="C39" s="129">
        <v>6</v>
      </c>
      <c r="D39" s="130"/>
    </row>
    <row r="40" spans="1:4" x14ac:dyDescent="0.25">
      <c r="A40" s="7">
        <v>3</v>
      </c>
      <c r="B40" s="6" t="s">
        <v>33</v>
      </c>
      <c r="C40" s="129">
        <v>4</v>
      </c>
      <c r="D40" s="130"/>
    </row>
    <row r="41" spans="1:4" x14ac:dyDescent="0.25">
      <c r="A41" s="7">
        <v>4</v>
      </c>
      <c r="B41" s="6" t="s">
        <v>31</v>
      </c>
      <c r="C41" s="129" t="s">
        <v>68</v>
      </c>
      <c r="D41" s="130"/>
    </row>
    <row r="42" spans="1:4" ht="15" customHeight="1" x14ac:dyDescent="0.25">
      <c r="A42" s="7">
        <v>5</v>
      </c>
      <c r="B42" s="6" t="s">
        <v>34</v>
      </c>
      <c r="C42" s="129" t="s">
        <v>68</v>
      </c>
      <c r="D42" s="130"/>
    </row>
    <row r="43" spans="1:4" x14ac:dyDescent="0.25">
      <c r="A43" s="7">
        <v>6</v>
      </c>
      <c r="B43" s="6" t="s">
        <v>35</v>
      </c>
      <c r="C43" s="129" t="s">
        <v>118</v>
      </c>
      <c r="D43" s="130"/>
    </row>
    <row r="44" spans="1:4" x14ac:dyDescent="0.25">
      <c r="A44" s="7">
        <v>7</v>
      </c>
      <c r="B44" s="6" t="s">
        <v>36</v>
      </c>
      <c r="C44" s="129" t="s">
        <v>135</v>
      </c>
      <c r="D44" s="130"/>
    </row>
    <row r="45" spans="1:4" x14ac:dyDescent="0.25">
      <c r="A45" s="7">
        <v>8</v>
      </c>
      <c r="B45" s="6" t="s">
        <v>37</v>
      </c>
      <c r="C45" s="129" t="s">
        <v>126</v>
      </c>
      <c r="D45" s="130"/>
    </row>
    <row r="46" spans="1:4" x14ac:dyDescent="0.25">
      <c r="A46" s="7">
        <v>9</v>
      </c>
      <c r="B46" s="6" t="s">
        <v>107</v>
      </c>
      <c r="C46" s="129">
        <v>144</v>
      </c>
      <c r="D46" s="134"/>
    </row>
    <row r="47" spans="1:4" x14ac:dyDescent="0.25">
      <c r="A47" s="7">
        <v>10</v>
      </c>
      <c r="B47" s="6" t="s">
        <v>67</v>
      </c>
      <c r="C47" s="144" t="s">
        <v>106</v>
      </c>
      <c r="D47" s="130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workbookViewId="0">
      <selection activeCell="L33" sqref="L33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" style="43" customWidth="1"/>
    <col min="4" max="4" width="10.140625" customWidth="1"/>
    <col min="5" max="5" width="9" customWidth="1"/>
    <col min="6" max="6" width="9.7109375" customWidth="1"/>
    <col min="7" max="7" width="12.85546875" customWidth="1"/>
  </cols>
  <sheetData>
    <row r="1" spans="1:26" x14ac:dyDescent="0.25">
      <c r="A1" s="4" t="s">
        <v>111</v>
      </c>
      <c r="B1"/>
      <c r="C1" s="34"/>
      <c r="D1" s="34"/>
      <c r="G1" s="34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132</v>
      </c>
      <c r="B2"/>
      <c r="C2" s="34"/>
      <c r="D2" s="34"/>
      <c r="G2" s="34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6" customFormat="1" ht="29.25" customHeight="1" x14ac:dyDescent="0.25">
      <c r="A3" s="163" t="s">
        <v>133</v>
      </c>
      <c r="B3" s="163"/>
      <c r="C3" s="107"/>
      <c r="D3" s="115">
        <f>D4+D5</f>
        <v>354.32999999999993</v>
      </c>
      <c r="E3" s="90"/>
      <c r="F3" s="89"/>
      <c r="G3" s="89"/>
      <c r="H3" s="108"/>
      <c r="I3" s="116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s="96" customFormat="1" ht="12" customHeight="1" x14ac:dyDescent="0.25">
      <c r="A4" s="163" t="s">
        <v>112</v>
      </c>
      <c r="B4" s="176"/>
      <c r="C4" s="107"/>
      <c r="D4" s="115">
        <v>690.43</v>
      </c>
      <c r="E4" s="90"/>
      <c r="F4" s="89"/>
      <c r="G4" s="89"/>
      <c r="H4" s="117"/>
      <c r="I4" s="116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s="96" customFormat="1" ht="12.75" customHeight="1" x14ac:dyDescent="0.25">
      <c r="A5" s="163" t="s">
        <v>113</v>
      </c>
      <c r="B5" s="176"/>
      <c r="C5" s="107"/>
      <c r="D5" s="115">
        <v>-336.1</v>
      </c>
      <c r="E5" s="90"/>
      <c r="F5" s="89"/>
      <c r="G5" s="89"/>
      <c r="H5" s="108"/>
      <c r="I5" s="116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5" customHeight="1" x14ac:dyDescent="0.25">
      <c r="A6" s="173" t="s">
        <v>131</v>
      </c>
      <c r="B6" s="174"/>
      <c r="C6" s="174"/>
      <c r="D6" s="174"/>
      <c r="E6" s="174"/>
      <c r="F6" s="174"/>
      <c r="G6" s="174"/>
      <c r="H6" s="175"/>
      <c r="I6" s="84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50" t="s">
        <v>55</v>
      </c>
      <c r="B7" s="154"/>
      <c r="C7" s="39" t="s">
        <v>56</v>
      </c>
      <c r="D7" s="29" t="s">
        <v>57</v>
      </c>
      <c r="E7" s="29" t="s">
        <v>58</v>
      </c>
      <c r="F7" s="29" t="s">
        <v>59</v>
      </c>
      <c r="G7" s="35" t="s">
        <v>60</v>
      </c>
      <c r="H7" s="29" t="s">
        <v>61</v>
      </c>
      <c r="J7" s="66"/>
    </row>
    <row r="8" spans="1:26" ht="17.25" customHeight="1" x14ac:dyDescent="0.25">
      <c r="A8" s="150" t="s">
        <v>62</v>
      </c>
      <c r="B8" s="151"/>
      <c r="C8" s="40">
        <f>C12+C15+C18+C21</f>
        <v>16.100000000000001</v>
      </c>
      <c r="D8" s="65">
        <v>-285.02999999999997</v>
      </c>
      <c r="E8" s="65">
        <f>E12+E15+E18+E21</f>
        <v>695.05</v>
      </c>
      <c r="F8" s="65">
        <f>F12+F15+F18+F21</f>
        <v>627.5</v>
      </c>
      <c r="G8" s="65">
        <f>F8</f>
        <v>627.5</v>
      </c>
      <c r="H8" s="62">
        <f>F8-E8+D8</f>
        <v>-352.57999999999993</v>
      </c>
      <c r="J8" s="66"/>
    </row>
    <row r="9" spans="1:26" x14ac:dyDescent="0.25">
      <c r="A9" s="36" t="s">
        <v>63</v>
      </c>
      <c r="B9" s="37"/>
      <c r="C9" s="41">
        <f>C8-C10</f>
        <v>14.490000000000002</v>
      </c>
      <c r="D9" s="46">
        <f>D8-D10</f>
        <v>-256.52699999999999</v>
      </c>
      <c r="E9" s="46">
        <f>E8-E10</f>
        <v>625.54499999999996</v>
      </c>
      <c r="F9" s="46">
        <f>F8-F10</f>
        <v>564.75</v>
      </c>
      <c r="G9" s="46">
        <f>G8-G10</f>
        <v>564.75</v>
      </c>
      <c r="H9" s="46">
        <f>F9-E9+D9</f>
        <v>-317.32199999999995</v>
      </c>
      <c r="J9" s="66"/>
    </row>
    <row r="10" spans="1:26" x14ac:dyDescent="0.25">
      <c r="A10" s="145" t="s">
        <v>64</v>
      </c>
      <c r="B10" s="146"/>
      <c r="C10" s="41">
        <f>C8*10%</f>
        <v>1.6100000000000003</v>
      </c>
      <c r="D10" s="46">
        <f>D8*10%</f>
        <v>-28.503</v>
      </c>
      <c r="E10" s="46">
        <f>E8*10%</f>
        <v>69.504999999999995</v>
      </c>
      <c r="F10" s="46">
        <f>F8*10%</f>
        <v>62.75</v>
      </c>
      <c r="G10" s="46">
        <f>G8*10%</f>
        <v>62.75</v>
      </c>
      <c r="H10" s="46">
        <f>F10-E10+D10</f>
        <v>-35.257999999999996</v>
      </c>
      <c r="J10" s="66"/>
    </row>
    <row r="11" spans="1:26" ht="12.75" customHeight="1" x14ac:dyDescent="0.25">
      <c r="A11" s="155" t="s">
        <v>65</v>
      </c>
      <c r="B11" s="156"/>
      <c r="C11" s="156"/>
      <c r="D11" s="156"/>
      <c r="E11" s="156"/>
      <c r="F11" s="156"/>
      <c r="G11" s="156"/>
      <c r="H11" s="151"/>
    </row>
    <row r="12" spans="1:26" x14ac:dyDescent="0.25">
      <c r="A12" s="157" t="s">
        <v>46</v>
      </c>
      <c r="B12" s="158"/>
      <c r="C12" s="40">
        <v>5.75</v>
      </c>
      <c r="D12" s="63">
        <v>-106.27</v>
      </c>
      <c r="E12" s="63">
        <v>248.22</v>
      </c>
      <c r="F12" s="63">
        <v>224.48</v>
      </c>
      <c r="G12" s="63">
        <f>F12</f>
        <v>224.48</v>
      </c>
      <c r="H12" s="46">
        <f>F12-E12+D12</f>
        <v>-130.01</v>
      </c>
    </row>
    <row r="13" spans="1:26" x14ac:dyDescent="0.25">
      <c r="A13" s="36" t="s">
        <v>63</v>
      </c>
      <c r="B13" s="37"/>
      <c r="C13" s="41">
        <f>C12-C14</f>
        <v>5.1749999999999998</v>
      </c>
      <c r="D13" s="46">
        <f>D12-D14</f>
        <v>-95.643000000000001</v>
      </c>
      <c r="E13" s="46">
        <f>E12-E14</f>
        <v>223.398</v>
      </c>
      <c r="F13" s="46">
        <f>F12-F14</f>
        <v>202.03199999999998</v>
      </c>
      <c r="G13" s="46">
        <f>G12-G14</f>
        <v>202.03199999999998</v>
      </c>
      <c r="H13" s="46">
        <f>F13-E13+D13</f>
        <v>-117.00900000000001</v>
      </c>
    </row>
    <row r="14" spans="1:26" x14ac:dyDescent="0.25">
      <c r="A14" s="145" t="s">
        <v>64</v>
      </c>
      <c r="B14" s="146"/>
      <c r="C14" s="41">
        <f>C12*10%</f>
        <v>0.57500000000000007</v>
      </c>
      <c r="D14" s="46">
        <f>D12*10%</f>
        <v>-10.627000000000001</v>
      </c>
      <c r="E14" s="46">
        <f>E12*10%</f>
        <v>24.822000000000003</v>
      </c>
      <c r="F14" s="46">
        <f>F12*10%</f>
        <v>22.448</v>
      </c>
      <c r="G14" s="46">
        <f>G12*10%</f>
        <v>22.448</v>
      </c>
      <c r="H14" s="46">
        <f>F14-E14+D14</f>
        <v>-13.001000000000003</v>
      </c>
    </row>
    <row r="15" spans="1:26" ht="23.25" customHeight="1" x14ac:dyDescent="0.25">
      <c r="A15" s="157" t="s">
        <v>40</v>
      </c>
      <c r="B15" s="158"/>
      <c r="C15" s="40">
        <v>3.51</v>
      </c>
      <c r="D15" s="63">
        <v>-64.709999999999994</v>
      </c>
      <c r="E15" s="63">
        <v>151.53</v>
      </c>
      <c r="F15" s="63">
        <v>139.36000000000001</v>
      </c>
      <c r="G15" s="63">
        <f>F15</f>
        <v>139.36000000000001</v>
      </c>
      <c r="H15" s="46">
        <f>F15-E15+D15</f>
        <v>-76.879999999999981</v>
      </c>
    </row>
    <row r="16" spans="1:26" x14ac:dyDescent="0.25">
      <c r="A16" s="36" t="s">
        <v>63</v>
      </c>
      <c r="B16" s="37"/>
      <c r="C16" s="41">
        <f>C15-C17</f>
        <v>3.1589999999999998</v>
      </c>
      <c r="D16" s="46">
        <f>D15-D17</f>
        <v>-58.23899999999999</v>
      </c>
      <c r="E16" s="46">
        <f>E15-E17</f>
        <v>136.37700000000001</v>
      </c>
      <c r="F16" s="46">
        <f>F15-F17</f>
        <v>125.42400000000001</v>
      </c>
      <c r="G16" s="46">
        <f>G15-G17</f>
        <v>125.42400000000001</v>
      </c>
      <c r="H16" s="46">
        <f t="shared" ref="H16:H23" si="0">F16-E16+D16</f>
        <v>-69.191999999999993</v>
      </c>
    </row>
    <row r="17" spans="1:8" ht="15" customHeight="1" x14ac:dyDescent="0.25">
      <c r="A17" s="145" t="s">
        <v>64</v>
      </c>
      <c r="B17" s="146"/>
      <c r="C17" s="41">
        <f>C15*10%</f>
        <v>0.35099999999999998</v>
      </c>
      <c r="D17" s="46">
        <f>D15*10%</f>
        <v>-6.4710000000000001</v>
      </c>
      <c r="E17" s="46">
        <f>E15*10%</f>
        <v>15.153</v>
      </c>
      <c r="F17" s="46">
        <f>F15*10%</f>
        <v>13.936000000000002</v>
      </c>
      <c r="G17" s="46">
        <f>G15*10%</f>
        <v>13.936000000000002</v>
      </c>
      <c r="H17" s="46">
        <f t="shared" si="0"/>
        <v>-7.6879999999999988</v>
      </c>
    </row>
    <row r="18" spans="1:8" ht="12" customHeight="1" x14ac:dyDescent="0.25">
      <c r="A18" s="157" t="s">
        <v>47</v>
      </c>
      <c r="B18" s="158"/>
      <c r="C18" s="39">
        <v>2.41</v>
      </c>
      <c r="D18" s="63">
        <v>-44.52</v>
      </c>
      <c r="E18" s="63">
        <v>104.04</v>
      </c>
      <c r="F18" s="63">
        <v>94.1</v>
      </c>
      <c r="G18" s="63">
        <f>F18</f>
        <v>94.1</v>
      </c>
      <c r="H18" s="46">
        <f t="shared" si="0"/>
        <v>-54.460000000000015</v>
      </c>
    </row>
    <row r="19" spans="1:8" ht="13.5" customHeight="1" x14ac:dyDescent="0.25">
      <c r="A19" s="36" t="s">
        <v>63</v>
      </c>
      <c r="B19" s="37"/>
      <c r="C19" s="41">
        <f>C18-C20</f>
        <v>2.169</v>
      </c>
      <c r="D19" s="46">
        <f>D18-D20</f>
        <v>-40.068000000000005</v>
      </c>
      <c r="E19" s="46">
        <f>E18-E20</f>
        <v>93.63600000000001</v>
      </c>
      <c r="F19" s="46">
        <f>F18-F20</f>
        <v>84.69</v>
      </c>
      <c r="G19" s="46">
        <f>G18-G20</f>
        <v>84.69</v>
      </c>
      <c r="H19" s="46">
        <f t="shared" si="0"/>
        <v>-49.014000000000017</v>
      </c>
    </row>
    <row r="20" spans="1:8" ht="12.75" customHeight="1" x14ac:dyDescent="0.25">
      <c r="A20" s="145" t="s">
        <v>64</v>
      </c>
      <c r="B20" s="146"/>
      <c r="C20" s="41">
        <f>C18*10%</f>
        <v>0.24100000000000002</v>
      </c>
      <c r="D20" s="46">
        <f>D18*10%</f>
        <v>-4.4520000000000008</v>
      </c>
      <c r="E20" s="46">
        <f>E18*10%</f>
        <v>10.404000000000002</v>
      </c>
      <c r="F20" s="46">
        <f>F18*10%</f>
        <v>9.41</v>
      </c>
      <c r="G20" s="46">
        <f>G18*10%</f>
        <v>9.41</v>
      </c>
      <c r="H20" s="46">
        <f t="shared" si="0"/>
        <v>-5.4460000000000024</v>
      </c>
    </row>
    <row r="21" spans="1:8" ht="14.25" customHeight="1" x14ac:dyDescent="0.25">
      <c r="A21" s="11" t="s">
        <v>79</v>
      </c>
      <c r="B21" s="38"/>
      <c r="C21" s="42">
        <v>4.43</v>
      </c>
      <c r="D21" s="46">
        <v>-69.540000000000006</v>
      </c>
      <c r="E21" s="46">
        <f>185.39+1.58+0.4+3.89</f>
        <v>191.26</v>
      </c>
      <c r="F21" s="46">
        <f>164.32+1.43+0.36+3.45</f>
        <v>169.56</v>
      </c>
      <c r="G21" s="46">
        <f>F21</f>
        <v>169.56</v>
      </c>
      <c r="H21" s="46">
        <f t="shared" si="0"/>
        <v>-91.24</v>
      </c>
    </row>
    <row r="22" spans="1:8" ht="14.25" customHeight="1" x14ac:dyDescent="0.25">
      <c r="A22" s="36" t="s">
        <v>63</v>
      </c>
      <c r="B22" s="37"/>
      <c r="C22" s="41">
        <f>C21-C23</f>
        <v>3.9869999999999997</v>
      </c>
      <c r="D22" s="46">
        <f>D21-D23</f>
        <v>-62.586000000000006</v>
      </c>
      <c r="E22" s="46">
        <f>E21-E23</f>
        <v>172.13399999999999</v>
      </c>
      <c r="F22" s="46">
        <f>F21-F23</f>
        <v>152.60400000000001</v>
      </c>
      <c r="G22" s="46">
        <f>G21-G23</f>
        <v>152.60400000000001</v>
      </c>
      <c r="H22" s="46">
        <f t="shared" si="0"/>
        <v>-82.115999999999985</v>
      </c>
    </row>
    <row r="23" spans="1:8" x14ac:dyDescent="0.25">
      <c r="A23" s="145" t="s">
        <v>64</v>
      </c>
      <c r="B23" s="146"/>
      <c r="C23" s="41">
        <f>C21*10%</f>
        <v>0.443</v>
      </c>
      <c r="D23" s="46">
        <f>D21*10%</f>
        <v>-6.9540000000000006</v>
      </c>
      <c r="E23" s="46">
        <f>E21*10%</f>
        <v>19.126000000000001</v>
      </c>
      <c r="F23" s="46">
        <f>F21*10%</f>
        <v>16.956</v>
      </c>
      <c r="G23" s="46">
        <f>G21*10%</f>
        <v>16.956</v>
      </c>
      <c r="H23" s="46">
        <f t="shared" si="0"/>
        <v>-9.1240000000000023</v>
      </c>
    </row>
    <row r="24" spans="1:8" s="96" customFormat="1" ht="6" customHeight="1" x14ac:dyDescent="0.25">
      <c r="A24" s="110"/>
      <c r="B24" s="111"/>
      <c r="C24" s="101"/>
      <c r="D24" s="112"/>
      <c r="E24" s="113"/>
      <c r="F24" s="113"/>
      <c r="G24" s="114"/>
      <c r="H24" s="113"/>
    </row>
    <row r="25" spans="1:8" ht="15.75" customHeight="1" x14ac:dyDescent="0.25">
      <c r="A25" s="150" t="s">
        <v>41</v>
      </c>
      <c r="B25" s="151"/>
      <c r="C25" s="42">
        <v>5.38</v>
      </c>
      <c r="D25" s="62">
        <v>668.98</v>
      </c>
      <c r="E25" s="62">
        <v>232.26</v>
      </c>
      <c r="F25" s="62">
        <v>210.08</v>
      </c>
      <c r="G25" s="64">
        <f>G26+G27</f>
        <v>616.38800000000003</v>
      </c>
      <c r="H25" s="62">
        <f>F25-E25-G25+D25+F25</f>
        <v>240.49200000000005</v>
      </c>
    </row>
    <row r="26" spans="1:8" s="4" customFormat="1" ht="15.75" customHeight="1" x14ac:dyDescent="0.25">
      <c r="A26" s="77" t="s">
        <v>66</v>
      </c>
      <c r="B26" s="78"/>
      <c r="C26" s="42">
        <f>C25-C27</f>
        <v>4.8419999999999996</v>
      </c>
      <c r="D26" s="62">
        <v>672.43</v>
      </c>
      <c r="E26" s="62">
        <f>E25-E27</f>
        <v>209.03399999999999</v>
      </c>
      <c r="F26" s="62">
        <f>F25-F27</f>
        <v>189.072</v>
      </c>
      <c r="G26" s="79">
        <f>G51</f>
        <v>595.38</v>
      </c>
      <c r="H26" s="62">
        <f t="shared" ref="H26:H34" si="1">F26-E26-G26+D26+F26</f>
        <v>246.15999999999997</v>
      </c>
    </row>
    <row r="27" spans="1:8" ht="12.75" customHeight="1" x14ac:dyDescent="0.25">
      <c r="A27" s="145" t="s">
        <v>64</v>
      </c>
      <c r="B27" s="146"/>
      <c r="C27" s="41">
        <f>C25*10%</f>
        <v>0.53800000000000003</v>
      </c>
      <c r="D27" s="46">
        <v>-3.44</v>
      </c>
      <c r="E27" s="46">
        <f>E25*10%</f>
        <v>23.225999999999999</v>
      </c>
      <c r="F27" s="46">
        <f>F25*10%</f>
        <v>21.008000000000003</v>
      </c>
      <c r="G27" s="46">
        <f>F27</f>
        <v>21.008000000000003</v>
      </c>
      <c r="H27" s="46">
        <f t="shared" si="1"/>
        <v>-5.6579999999999977</v>
      </c>
    </row>
    <row r="28" spans="1:8" ht="8.25" customHeight="1" x14ac:dyDescent="0.25">
      <c r="A28" s="121"/>
      <c r="B28" s="122"/>
      <c r="C28" s="41"/>
      <c r="D28" s="46"/>
      <c r="E28" s="46"/>
      <c r="F28" s="46"/>
      <c r="G28" s="46"/>
      <c r="H28" s="46"/>
    </row>
    <row r="29" spans="1:8" s="4" customFormat="1" ht="16.5" customHeight="1" x14ac:dyDescent="0.25">
      <c r="A29" s="171" t="s">
        <v>119</v>
      </c>
      <c r="B29" s="172"/>
      <c r="C29" s="89"/>
      <c r="D29" s="90">
        <v>-47.63</v>
      </c>
      <c r="E29" s="89">
        <f>E31+E32+E33+E34</f>
        <v>44.019999999999996</v>
      </c>
      <c r="F29" s="89">
        <f t="shared" ref="F29" si="2">F31+F32+F33+F34</f>
        <v>39.18</v>
      </c>
      <c r="G29" s="89">
        <f>G31+G32+G33+G34</f>
        <v>39.18</v>
      </c>
      <c r="H29" s="62">
        <f t="shared" si="1"/>
        <v>-52.470000000000006</v>
      </c>
    </row>
    <row r="30" spans="1:8" ht="12.75" customHeight="1" x14ac:dyDescent="0.25">
      <c r="A30" s="118" t="s">
        <v>120</v>
      </c>
      <c r="B30" s="111"/>
      <c r="C30" s="101"/>
      <c r="D30" s="113"/>
      <c r="E30" s="101"/>
      <c r="F30" s="101"/>
      <c r="G30" s="114"/>
      <c r="H30" s="90"/>
    </row>
    <row r="31" spans="1:8" ht="12.75" customHeight="1" x14ac:dyDescent="0.25">
      <c r="A31" s="152" t="s">
        <v>121</v>
      </c>
      <c r="B31" s="153"/>
      <c r="C31" s="101"/>
      <c r="D31" s="113">
        <v>-2.09</v>
      </c>
      <c r="E31" s="101">
        <v>11.57</v>
      </c>
      <c r="F31" s="101">
        <v>10.17</v>
      </c>
      <c r="G31" s="114">
        <f>F31</f>
        <v>10.17</v>
      </c>
      <c r="H31" s="46">
        <f t="shared" si="1"/>
        <v>-3.49</v>
      </c>
    </row>
    <row r="32" spans="1:8" ht="12.75" customHeight="1" x14ac:dyDescent="0.25">
      <c r="A32" s="152" t="s">
        <v>122</v>
      </c>
      <c r="B32" s="153"/>
      <c r="C32" s="101"/>
      <c r="D32" s="113">
        <v>0</v>
      </c>
      <c r="E32" s="101">
        <v>0</v>
      </c>
      <c r="F32" s="101">
        <v>0</v>
      </c>
      <c r="G32" s="114">
        <f t="shared" ref="G32:G34" si="3">F32</f>
        <v>0</v>
      </c>
      <c r="H32" s="46">
        <f t="shared" si="1"/>
        <v>0</v>
      </c>
    </row>
    <row r="33" spans="1:26" ht="12.75" customHeight="1" x14ac:dyDescent="0.25">
      <c r="A33" s="152" t="s">
        <v>123</v>
      </c>
      <c r="B33" s="153"/>
      <c r="C33" s="101"/>
      <c r="D33" s="113">
        <v>-46.77</v>
      </c>
      <c r="E33" s="101">
        <v>26.58</v>
      </c>
      <c r="F33" s="101">
        <v>23.9</v>
      </c>
      <c r="G33" s="114">
        <f t="shared" si="3"/>
        <v>23.9</v>
      </c>
      <c r="H33" s="46">
        <f t="shared" si="1"/>
        <v>-49.449999999999996</v>
      </c>
    </row>
    <row r="34" spans="1:26" ht="12.75" customHeight="1" x14ac:dyDescent="0.25">
      <c r="A34" s="152" t="s">
        <v>124</v>
      </c>
      <c r="B34" s="153"/>
      <c r="C34" s="101"/>
      <c r="D34" s="113">
        <v>1.23</v>
      </c>
      <c r="E34" s="101">
        <v>5.87</v>
      </c>
      <c r="F34" s="101">
        <v>5.1100000000000003</v>
      </c>
      <c r="G34" s="114">
        <f t="shared" si="3"/>
        <v>5.1100000000000003</v>
      </c>
      <c r="H34" s="46">
        <f t="shared" si="1"/>
        <v>0.46999999999999975</v>
      </c>
    </row>
    <row r="35" spans="1:26" s="92" customFormat="1" ht="12.75" customHeight="1" x14ac:dyDescent="0.25">
      <c r="A35" s="87" t="s">
        <v>108</v>
      </c>
      <c r="B35" s="88"/>
      <c r="C35" s="89"/>
      <c r="D35" s="90"/>
      <c r="E35" s="90">
        <f>E8+E25+E29</f>
        <v>971.32999999999993</v>
      </c>
      <c r="F35" s="90">
        <f t="shared" ref="F35" si="4">F8+F25+F29</f>
        <v>876.76</v>
      </c>
      <c r="G35" s="90">
        <f>G8+G25+G29</f>
        <v>1283.068</v>
      </c>
      <c r="H35" s="90"/>
    </row>
    <row r="36" spans="1:26" s="92" customFormat="1" ht="14.25" customHeight="1" x14ac:dyDescent="0.25">
      <c r="A36" s="87" t="s">
        <v>109</v>
      </c>
      <c r="B36" s="88"/>
      <c r="C36" s="89"/>
      <c r="D36" s="90"/>
      <c r="E36" s="90"/>
      <c r="F36" s="90"/>
      <c r="G36" s="91"/>
      <c r="H36" s="90"/>
    </row>
    <row r="37" spans="1:26" s="96" customFormat="1" ht="24.75" customHeight="1" x14ac:dyDescent="0.25">
      <c r="A37" s="159" t="s">
        <v>78</v>
      </c>
      <c r="B37" s="160"/>
      <c r="C37" s="93"/>
      <c r="D37" s="94">
        <v>18</v>
      </c>
      <c r="E37" s="94">
        <v>16.95</v>
      </c>
      <c r="F37" s="94">
        <v>16.95</v>
      </c>
      <c r="G37" s="95">
        <f>G38</f>
        <v>2.88</v>
      </c>
      <c r="H37" s="94">
        <f>F37-E37-G37+D37+F37</f>
        <v>32.07</v>
      </c>
    </row>
    <row r="38" spans="1:26" s="96" customFormat="1" ht="16.5" customHeight="1" x14ac:dyDescent="0.25">
      <c r="A38" s="97" t="s">
        <v>48</v>
      </c>
      <c r="B38" s="98"/>
      <c r="C38" s="99"/>
      <c r="D38" s="100">
        <v>0</v>
      </c>
      <c r="E38" s="100">
        <v>2.88</v>
      </c>
      <c r="F38" s="100">
        <v>2.88</v>
      </c>
      <c r="G38" s="100">
        <f>F38</f>
        <v>2.88</v>
      </c>
      <c r="H38" s="94">
        <f>F38-E38-G38+D38+F38</f>
        <v>0</v>
      </c>
    </row>
    <row r="39" spans="1:26" s="96" customFormat="1" ht="14.25" customHeight="1" x14ac:dyDescent="0.25">
      <c r="A39" s="161" t="s">
        <v>110</v>
      </c>
      <c r="B39" s="162"/>
      <c r="C39" s="101"/>
      <c r="D39" s="102"/>
      <c r="E39" s="90">
        <f>E37</f>
        <v>16.95</v>
      </c>
      <c r="F39" s="90">
        <f t="shared" ref="F39:G39" si="5">F37</f>
        <v>16.95</v>
      </c>
      <c r="G39" s="90">
        <f t="shared" si="5"/>
        <v>2.88</v>
      </c>
      <c r="H39" s="102"/>
    </row>
    <row r="40" spans="1:26" s="96" customFormat="1" x14ac:dyDescent="0.25">
      <c r="A40" s="103" t="s">
        <v>114</v>
      </c>
      <c r="B40" s="104"/>
      <c r="C40" s="89"/>
      <c r="D40" s="105"/>
      <c r="E40" s="89">
        <f>E35+E39</f>
        <v>988.28</v>
      </c>
      <c r="F40" s="89">
        <f t="shared" ref="F40:G40" si="6">F35+F39</f>
        <v>893.71</v>
      </c>
      <c r="G40" s="89">
        <f t="shared" si="6"/>
        <v>1285.9480000000001</v>
      </c>
      <c r="H40" s="90"/>
    </row>
    <row r="41" spans="1:26" s="96" customFormat="1" ht="12" customHeight="1" x14ac:dyDescent="0.25">
      <c r="A41" s="177" t="s">
        <v>115</v>
      </c>
      <c r="B41" s="170"/>
      <c r="C41" s="89"/>
      <c r="D41" s="90">
        <f>D3</f>
        <v>354.32999999999993</v>
      </c>
      <c r="E41" s="89"/>
      <c r="F41" s="89"/>
      <c r="G41" s="89"/>
      <c r="H41" s="90">
        <f>F40-E40+D41+F40-G40</f>
        <v>-132.47800000000007</v>
      </c>
      <c r="J41" s="106"/>
    </row>
    <row r="42" spans="1:26" s="96" customFormat="1" ht="21.75" customHeight="1" x14ac:dyDescent="0.25">
      <c r="A42" s="163" t="s">
        <v>130</v>
      </c>
      <c r="B42" s="163"/>
      <c r="C42" s="107"/>
      <c r="D42" s="107"/>
      <c r="E42" s="90"/>
      <c r="F42" s="89"/>
      <c r="G42" s="89"/>
      <c r="H42" s="108">
        <f>H43+H44</f>
        <v>-132.47800000000001</v>
      </c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s="96" customFormat="1" ht="13.5" customHeight="1" x14ac:dyDescent="0.25">
      <c r="A43" s="163" t="s">
        <v>112</v>
      </c>
      <c r="B43" s="176"/>
      <c r="C43" s="107"/>
      <c r="D43" s="107"/>
      <c r="E43" s="90"/>
      <c r="F43" s="89"/>
      <c r="G43" s="89"/>
      <c r="H43" s="108">
        <f>H26+H37</f>
        <v>278.22999999999996</v>
      </c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s="96" customFormat="1" ht="12" customHeight="1" x14ac:dyDescent="0.25">
      <c r="A44" s="163" t="s">
        <v>113</v>
      </c>
      <c r="B44" s="176"/>
      <c r="C44" s="107"/>
      <c r="D44" s="107"/>
      <c r="E44" s="90"/>
      <c r="F44" s="89"/>
      <c r="G44" s="89"/>
      <c r="H44" s="108">
        <f>H8+H27+H29</f>
        <v>-410.70799999999997</v>
      </c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ht="63" customHeight="1" x14ac:dyDescent="0.25">
      <c r="A45" s="119"/>
      <c r="B45" s="120"/>
      <c r="C45" s="120"/>
      <c r="D45" s="120"/>
      <c r="E45" s="120"/>
      <c r="F45" s="120"/>
      <c r="G45" s="120"/>
      <c r="H45" s="120"/>
    </row>
    <row r="46" spans="1:26" x14ac:dyDescent="0.25">
      <c r="A46" s="21" t="s">
        <v>129</v>
      </c>
      <c r="D46" s="23"/>
      <c r="E46" s="23"/>
      <c r="F46" s="23"/>
      <c r="G46" s="23"/>
    </row>
    <row r="47" spans="1:26" ht="12" customHeight="1" x14ac:dyDescent="0.25">
      <c r="A47" s="168" t="s">
        <v>80</v>
      </c>
      <c r="B47" s="169"/>
      <c r="C47" s="170"/>
      <c r="D47" s="81" t="s">
        <v>116</v>
      </c>
      <c r="E47" s="31" t="s">
        <v>50</v>
      </c>
      <c r="F47" s="31" t="s">
        <v>51</v>
      </c>
      <c r="G47" s="31" t="s">
        <v>52</v>
      </c>
    </row>
    <row r="48" spans="1:26" ht="20.25" customHeight="1" x14ac:dyDescent="0.25">
      <c r="A48" s="147" t="s">
        <v>136</v>
      </c>
      <c r="B48" s="148"/>
      <c r="C48" s="149"/>
      <c r="D48" s="124" t="s">
        <v>137</v>
      </c>
      <c r="E48" s="127" t="s">
        <v>138</v>
      </c>
      <c r="F48" s="123" t="s">
        <v>125</v>
      </c>
      <c r="G48" s="128">
        <v>18</v>
      </c>
    </row>
    <row r="49" spans="1:13" ht="20.25" customHeight="1" x14ac:dyDescent="0.25">
      <c r="A49" s="147" t="s">
        <v>139</v>
      </c>
      <c r="B49" s="148"/>
      <c r="C49" s="149"/>
      <c r="D49" s="124" t="s">
        <v>83</v>
      </c>
      <c r="E49" s="127" t="s">
        <v>140</v>
      </c>
      <c r="F49" s="123" t="s">
        <v>125</v>
      </c>
      <c r="G49" s="125">
        <v>47.36</v>
      </c>
      <c r="I49" s="70"/>
      <c r="J49" s="80"/>
      <c r="K49" s="50"/>
      <c r="L49" s="50"/>
      <c r="M49" s="50"/>
    </row>
    <row r="50" spans="1:13" ht="27" customHeight="1" x14ac:dyDescent="0.25">
      <c r="A50" s="147" t="s">
        <v>141</v>
      </c>
      <c r="B50" s="148"/>
      <c r="C50" s="149"/>
      <c r="D50" s="126" t="s">
        <v>142</v>
      </c>
      <c r="E50" s="127" t="s">
        <v>143</v>
      </c>
      <c r="F50" s="123" t="s">
        <v>144</v>
      </c>
      <c r="G50" s="125">
        <v>530.02</v>
      </c>
      <c r="I50" s="70"/>
      <c r="J50" s="80"/>
      <c r="K50" s="50"/>
      <c r="L50" s="50"/>
      <c r="M50" s="50"/>
    </row>
    <row r="51" spans="1:13" s="4" customFormat="1" ht="13.5" customHeight="1" x14ac:dyDescent="0.25">
      <c r="A51" s="85" t="s">
        <v>7</v>
      </c>
      <c r="B51" s="86"/>
      <c r="C51" s="82"/>
      <c r="D51" s="83"/>
      <c r="E51" s="47"/>
      <c r="F51" s="48"/>
      <c r="G51" s="49">
        <f>SUM(G48:G50)</f>
        <v>595.38</v>
      </c>
    </row>
    <row r="52" spans="1:13" s="4" customFormat="1" ht="13.5" customHeight="1" x14ac:dyDescent="0.25">
      <c r="A52" s="71"/>
      <c r="B52" s="72"/>
      <c r="C52" s="72"/>
      <c r="D52" s="72"/>
      <c r="E52" s="73"/>
      <c r="F52" s="74"/>
      <c r="G52" s="75"/>
    </row>
    <row r="53" spans="1:13" x14ac:dyDescent="0.25">
      <c r="A53" s="21" t="s">
        <v>42</v>
      </c>
      <c r="D53" s="23"/>
      <c r="E53" s="23"/>
      <c r="F53" s="23"/>
      <c r="G53" s="23"/>
    </row>
    <row r="54" spans="1:13" x14ac:dyDescent="0.25">
      <c r="A54" s="21" t="s">
        <v>43</v>
      </c>
      <c r="D54" s="23"/>
      <c r="E54" s="23"/>
      <c r="F54" s="23"/>
      <c r="G54" s="23"/>
    </row>
    <row r="55" spans="1:13" ht="23.25" customHeight="1" x14ac:dyDescent="0.25">
      <c r="A55" s="167" t="s">
        <v>54</v>
      </c>
      <c r="B55" s="146"/>
      <c r="C55" s="146"/>
      <c r="D55" s="146"/>
      <c r="E55" s="134"/>
      <c r="F55" s="33" t="s">
        <v>51</v>
      </c>
      <c r="G55" s="32" t="s">
        <v>53</v>
      </c>
    </row>
    <row r="56" spans="1:13" x14ac:dyDescent="0.25">
      <c r="A56" s="167" t="s">
        <v>68</v>
      </c>
      <c r="B56" s="146"/>
      <c r="C56" s="146"/>
      <c r="D56" s="146"/>
      <c r="E56" s="134"/>
      <c r="F56" s="31"/>
      <c r="G56" s="31">
        <v>0</v>
      </c>
    </row>
    <row r="57" spans="1:13" x14ac:dyDescent="0.25">
      <c r="A57" s="23"/>
      <c r="D57" s="23"/>
      <c r="E57" s="23"/>
      <c r="F57" s="23"/>
      <c r="G57" s="23"/>
    </row>
    <row r="59" spans="1:13" x14ac:dyDescent="0.25">
      <c r="A59" s="21" t="s">
        <v>103</v>
      </c>
      <c r="E59" s="34"/>
      <c r="F59" s="67"/>
      <c r="G59" s="34"/>
    </row>
    <row r="60" spans="1:13" x14ac:dyDescent="0.25">
      <c r="A60" s="21" t="s">
        <v>128</v>
      </c>
      <c r="B60" s="68"/>
      <c r="C60" s="69"/>
      <c r="D60" s="21"/>
      <c r="E60" s="34"/>
      <c r="F60" s="67"/>
      <c r="G60" s="34"/>
    </row>
    <row r="61" spans="1:13" ht="46.5" customHeight="1" x14ac:dyDescent="0.25">
      <c r="A61" s="164" t="s">
        <v>145</v>
      </c>
      <c r="B61" s="165"/>
      <c r="C61" s="165"/>
      <c r="D61" s="165"/>
      <c r="E61" s="165"/>
      <c r="F61" s="165"/>
      <c r="G61" s="165"/>
      <c r="H61" s="166"/>
    </row>
    <row r="65" spans="1:6" x14ac:dyDescent="0.25">
      <c r="A65" s="4" t="s">
        <v>69</v>
      </c>
      <c r="B65" s="44"/>
      <c r="C65" s="45"/>
      <c r="D65" s="4"/>
      <c r="E65" s="4" t="s">
        <v>70</v>
      </c>
      <c r="F65" s="4"/>
    </row>
    <row r="66" spans="1:6" x14ac:dyDescent="0.25">
      <c r="A66" s="4" t="s">
        <v>71</v>
      </c>
      <c r="B66" s="44"/>
      <c r="C66" s="45"/>
      <c r="D66" s="4"/>
      <c r="E66" s="4"/>
      <c r="F66" s="4"/>
    </row>
    <row r="67" spans="1:6" x14ac:dyDescent="0.25">
      <c r="A67" s="4" t="s">
        <v>104</v>
      </c>
      <c r="B67" s="44"/>
      <c r="C67" s="45"/>
      <c r="D67" s="4"/>
      <c r="E67" s="4"/>
      <c r="F67" s="4"/>
    </row>
    <row r="69" spans="1:6" x14ac:dyDescent="0.25">
      <c r="A69" s="23" t="s">
        <v>72</v>
      </c>
      <c r="B69" s="76"/>
    </row>
    <row r="70" spans="1:6" x14ac:dyDescent="0.25">
      <c r="A70" s="23" t="s">
        <v>73</v>
      </c>
      <c r="B70" s="76"/>
      <c r="C70" s="43" t="s">
        <v>24</v>
      </c>
    </row>
    <row r="71" spans="1:6" x14ac:dyDescent="0.25">
      <c r="A71" s="23" t="s">
        <v>74</v>
      </c>
      <c r="B71" s="76"/>
      <c r="C71" s="43" t="s">
        <v>75</v>
      </c>
    </row>
    <row r="72" spans="1:6" x14ac:dyDescent="0.25">
      <c r="A72" s="23" t="s">
        <v>76</v>
      </c>
      <c r="B72" s="76"/>
      <c r="C72" s="43" t="s">
        <v>127</v>
      </c>
    </row>
  </sheetData>
  <mergeCells count="35">
    <mergeCell ref="A3:B3"/>
    <mergeCell ref="A6:H6"/>
    <mergeCell ref="A4:B4"/>
    <mergeCell ref="A5:B5"/>
    <mergeCell ref="A43:B43"/>
    <mergeCell ref="A41:B41"/>
    <mergeCell ref="A14:B14"/>
    <mergeCell ref="A15:B15"/>
    <mergeCell ref="A17:B17"/>
    <mergeCell ref="A18:B18"/>
    <mergeCell ref="A20:B20"/>
    <mergeCell ref="A61:H61"/>
    <mergeCell ref="A55:E55"/>
    <mergeCell ref="A56:E56"/>
    <mergeCell ref="A47:C47"/>
    <mergeCell ref="A29:B29"/>
    <mergeCell ref="A31:B31"/>
    <mergeCell ref="A34:B34"/>
    <mergeCell ref="A44:B44"/>
    <mergeCell ref="A7:B7"/>
    <mergeCell ref="A8:B8"/>
    <mergeCell ref="A10:B10"/>
    <mergeCell ref="A11:H11"/>
    <mergeCell ref="A12:B12"/>
    <mergeCell ref="A23:B23"/>
    <mergeCell ref="A49:C49"/>
    <mergeCell ref="A50:C50"/>
    <mergeCell ref="A25:B25"/>
    <mergeCell ref="A27:B27"/>
    <mergeCell ref="A32:B32"/>
    <mergeCell ref="A33:B33"/>
    <mergeCell ref="A48:C48"/>
    <mergeCell ref="A37:B37"/>
    <mergeCell ref="A39:B39"/>
    <mergeCell ref="A42:B42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2020-01-29T23:20:46Z</cp:lastPrinted>
  <dcterms:created xsi:type="dcterms:W3CDTF">2013-02-18T04:38:06Z</dcterms:created>
  <dcterms:modified xsi:type="dcterms:W3CDTF">2020-02-10T02:42:27Z</dcterms:modified>
</cp:coreProperties>
</file>