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8" i="8" l="1"/>
  <c r="F27" i="8"/>
  <c r="F26" i="8"/>
  <c r="E27" i="8"/>
  <c r="E26" i="8"/>
  <c r="G51" i="8"/>
  <c r="G26" i="8"/>
  <c r="H26" i="8"/>
  <c r="F38" i="8"/>
  <c r="G37" i="8"/>
  <c r="H37" i="8"/>
  <c r="H43" i="8"/>
  <c r="F8" i="8"/>
  <c r="F29" i="8"/>
  <c r="F35" i="8"/>
  <c r="F39" i="8"/>
  <c r="F40" i="8"/>
  <c r="E8" i="8"/>
  <c r="E29" i="8"/>
  <c r="E35" i="8"/>
  <c r="E39" i="8"/>
  <c r="E40" i="8"/>
  <c r="D3" i="8"/>
  <c r="D41" i="8"/>
  <c r="G8" i="8"/>
  <c r="G27" i="8"/>
  <c r="G25" i="8"/>
  <c r="G29" i="8"/>
  <c r="G35" i="8"/>
  <c r="G39" i="8"/>
  <c r="G40" i="8"/>
  <c r="H41" i="8"/>
  <c r="H8" i="8"/>
  <c r="H27" i="8"/>
  <c r="H29" i="8"/>
  <c r="H44" i="8"/>
  <c r="H42" i="8"/>
  <c r="E38" i="8"/>
  <c r="H38" i="8"/>
  <c r="H15" i="8"/>
  <c r="E14" i="8"/>
  <c r="F14" i="8"/>
  <c r="D14" i="8"/>
  <c r="H14" i="8"/>
  <c r="E13" i="8"/>
  <c r="F13" i="8"/>
  <c r="D13" i="8"/>
  <c r="H13" i="8"/>
  <c r="H12" i="8"/>
  <c r="E10" i="8"/>
  <c r="F10" i="8"/>
  <c r="D10" i="8"/>
  <c r="H10" i="8"/>
  <c r="E9" i="8"/>
  <c r="F9" i="8"/>
  <c r="D9" i="8"/>
  <c r="H9" i="8"/>
  <c r="C8" i="8"/>
  <c r="H34" i="8"/>
  <c r="H33" i="8"/>
  <c r="H32" i="8"/>
  <c r="H31" i="8"/>
  <c r="C27" i="8"/>
  <c r="C26" i="8"/>
  <c r="C23" i="8"/>
  <c r="C22" i="8"/>
  <c r="C17" i="8"/>
  <c r="C16" i="8"/>
  <c r="G21" i="8"/>
  <c r="G18" i="8"/>
  <c r="G15" i="8"/>
  <c r="G12" i="8"/>
  <c r="G17" i="8"/>
  <c r="G16" i="8"/>
  <c r="G23" i="8"/>
  <c r="G22" i="8"/>
  <c r="G20" i="8"/>
  <c r="G19" i="8"/>
  <c r="G14" i="8"/>
  <c r="G13" i="8"/>
  <c r="G10" i="8"/>
  <c r="G9" i="8"/>
  <c r="H25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<sst xmlns="http://schemas.openxmlformats.org/spreadsheetml/2006/main" count="165" uniqueCount="146">
  <si>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</si>
  <si>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</si>
  <si>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</si>
  <si>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</si>
  <si>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</si>
  <si>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</si>
  <si>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</si>
  <si>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</si>
  <si>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</si>
  <si>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</si>
  <si>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</si>
  <si>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</si>
  <si>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</si>
  <si>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</si>
  <si>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</si>
  <si>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</si>
  <si>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</si>
  <si>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</si>
  <si>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</si>
  <si>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</si>
  <si>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</si>
  <si>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</si>
  <si>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</si>
  <si>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</si>
  <si>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</si>
  <si>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</si>
  <si>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</si>
  <si>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</si>
  <si>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</si>
  <si>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</si>
  <si>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</si>
  <si>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</si>
  <si>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</si>
  <si>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</si>
  <si>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</si>
  <si>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</si>
  <si>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</si>
  <si>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</si>
  <si>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</si>
  <si>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</si>
  <si>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</si>
  <si>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</si>
  <si>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</si>
  <si>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</si>
  <si>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</si>
  <si>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</si>
  <si>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</si>
  <si>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</si>
  <si>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</si>
  <si>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</si>
  <si>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</si>
  <si>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</si>
  <si>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</si>
  <si>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</si>
  <si>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</si>
  <si>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</si>
  <si>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</si>
  <si>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</si>
  <si>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</si>
  <si>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</si>
  <si>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</si>
  <si>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</si>
  <si>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</si>
  <si>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</si>
  <si>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</si>
  <si>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</si>
  <si>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</si>
  <si>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</si>
  <si>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</si>
  <si>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</si>
  <si>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</si>
  <si>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</si>
  <si>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</si>
  <si>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</si>
  <si>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</si>
  <si>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</si>
  <si>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</si>
  <si>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</si>
  <si>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</si>
  <si>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</si>
  <si>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</si>
  <si>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</si>
  <si>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</si>
  <si>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</si>
  <si>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</si>
  <si>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</si>
  <si>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</si>
  <si>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</si>
  <si>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</si>
  <si>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</si>
  <si>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</si>
  <si>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</si>
  <si>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</si>
  <si>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</si>
  <si>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</si>
  <si>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</si>
  <si>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</si>
  <si>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</si>
  <si>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</si>
  <si>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</si>
  <si>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</si>
  <si>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</si>
  <si>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</si>
  <si>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</si>
  <si>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</si>
  <si>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</si>
  <si>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>Ленинского района-1"</t>
  </si>
  <si>
    <t xml:space="preserve">                                            №  165/а</t>
  </si>
  <si>
    <t>01.10.2008г.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</si>
  <si>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</si>
  <si>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</si>
  <si>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</si>
  <si>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</si>
  <si>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</si>
  <si>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</si>
  <si>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</si>
  <si>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</si>
  <si>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</si>
  <si>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</si>
  <si>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ООО " Восток Мегаполис"</t>
  </si>
  <si>
    <t>3 615,50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</si>
  <si>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</si>
  <si>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</si>
  <si>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</si>
  <si>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</si>
  <si>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</si>
  <si>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</si>
  <si>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</si>
  <si>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</si>
  <si>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</si>
  <si>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</si>
  <si>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</si>
  <si>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</si>
  <si>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План по статье "текущий ремонт" на 2019 год</t>
  </si>
  <si>
    <t>МУПВ ВПЭС</t>
  </si>
  <si>
    <t>1 компл.</t>
  </si>
  <si>
    <t>6 пм</t>
  </si>
  <si>
    <t>Аварийный ремонт СЦО</t>
  </si>
  <si>
    <t>Оформ.разрешения на снос зел.насаждений</t>
  </si>
  <si>
    <t>Упр.охраны окруж.сред</t>
  </si>
  <si>
    <t>1 шт</t>
  </si>
  <si>
    <t>59,50 м2</t>
  </si>
  <si>
    <t>Замена комплекса учета электроэнергии</t>
  </si>
  <si>
    <t>797,80 м2</t>
  </si>
  <si>
    <t>На основании решения общего собрания собственников, планируется: косметический ремонт подъездов, замена окон.</t>
  </si>
  <si>
    <t>ИСХ.      29/02    от      "08.02.2019г"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</si>
</sst>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9" fillId="0" borderId="6" xfId="0" applyFont="1" applyBorder="1" applyAlignment="1"/>
    <xf numFmtId="0" fontId="4" fillId="0" borderId="6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64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164" fontId="17" fillId="0" borderId="1" xfId="0" applyNumberFormat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17" fontId="1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2" fontId="17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G14" sqref="G1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107</v>
      </c>
      <c r="C3" s="24" t="s">
        <v>104</v>
      </c>
    </row>
    <row r="4" spans="1:4" ht="14.25" customHeight="1" x14ac:dyDescent="0.25">
      <c r="A4" s="22" t="s">
        <v>145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0" t="s">
        <v>11</v>
      </c>
      <c r="D9" s="131"/>
    </row>
    <row r="10" spans="1:4" s="3" customFormat="1" ht="24" customHeight="1" x14ac:dyDescent="0.25">
      <c r="A10" s="13" t="s">
        <v>2</v>
      </c>
      <c r="B10" s="15" t="s">
        <v>12</v>
      </c>
      <c r="C10" s="132" t="s">
        <v>86</v>
      </c>
      <c r="D10" s="133"/>
    </row>
    <row r="11" spans="1:4" s="3" customFormat="1" ht="15" customHeight="1" x14ac:dyDescent="0.25">
      <c r="A11" s="13" t="s">
        <v>3</v>
      </c>
      <c r="B11" s="14" t="s">
        <v>13</v>
      </c>
      <c r="C11" s="130" t="s">
        <v>14</v>
      </c>
      <c r="D11" s="131"/>
    </row>
    <row r="12" spans="1:4" s="3" customFormat="1" ht="18.75" customHeight="1" x14ac:dyDescent="0.25">
      <c r="A12" s="134">
        <v>5</v>
      </c>
      <c r="B12" s="134" t="s">
        <v>87</v>
      </c>
      <c r="C12" s="54" t="s">
        <v>88</v>
      </c>
      <c r="D12" s="55" t="s">
        <v>89</v>
      </c>
    </row>
    <row r="13" spans="1:4" s="3" customFormat="1" ht="14.25" customHeight="1" x14ac:dyDescent="0.25">
      <c r="A13" s="134"/>
      <c r="B13" s="134"/>
      <c r="C13" s="54" t="s">
        <v>90</v>
      </c>
      <c r="D13" s="55" t="s">
        <v>91</v>
      </c>
    </row>
    <row r="14" spans="1:4" s="3" customFormat="1" x14ac:dyDescent="0.25">
      <c r="A14" s="134"/>
      <c r="B14" s="134"/>
      <c r="C14" s="54" t="s">
        <v>92</v>
      </c>
      <c r="D14" s="55" t="s">
        <v>93</v>
      </c>
    </row>
    <row r="15" spans="1:4" s="3" customFormat="1" ht="16.5" customHeight="1" x14ac:dyDescent="0.25">
      <c r="A15" s="134"/>
      <c r="B15" s="134"/>
      <c r="C15" s="54" t="s">
        <v>94</v>
      </c>
      <c r="D15" s="55" t="s">
        <v>95</v>
      </c>
    </row>
    <row r="16" spans="1:4" s="3" customFormat="1" ht="16.5" customHeight="1" x14ac:dyDescent="0.25">
      <c r="A16" s="134"/>
      <c r="B16" s="134"/>
      <c r="C16" s="54" t="s">
        <v>96</v>
      </c>
      <c r="D16" s="55" t="s">
        <v>97</v>
      </c>
    </row>
    <row r="17" spans="1:4" s="5" customFormat="1" ht="15.75" customHeight="1" x14ac:dyDescent="0.25">
      <c r="A17" s="134"/>
      <c r="B17" s="134"/>
      <c r="C17" s="54" t="s">
        <v>98</v>
      </c>
      <c r="D17" s="55" t="s">
        <v>99</v>
      </c>
    </row>
    <row r="18" spans="1:4" s="5" customFormat="1" ht="15.75" customHeight="1" x14ac:dyDescent="0.25">
      <c r="A18" s="134"/>
      <c r="B18" s="134"/>
      <c r="C18" s="56" t="s">
        <v>100</v>
      </c>
      <c r="D18" s="55" t="s">
        <v>101</v>
      </c>
    </row>
    <row r="19" spans="1:4" ht="21.75" customHeight="1" x14ac:dyDescent="0.25">
      <c r="A19" s="13" t="s">
        <v>4</v>
      </c>
      <c r="B19" s="14" t="s">
        <v>15</v>
      </c>
      <c r="C19" s="135" t="s">
        <v>78</v>
      </c>
      <c r="D19" s="136"/>
    </row>
    <row r="20" spans="1:4" s="5" customFormat="1" ht="20.25" customHeight="1" x14ac:dyDescent="0.25">
      <c r="A20" s="13" t="s">
        <v>5</v>
      </c>
      <c r="B20" s="14" t="s">
        <v>16</v>
      </c>
      <c r="C20" s="137" t="s">
        <v>49</v>
      </c>
      <c r="D20" s="138"/>
    </row>
    <row r="21" spans="1:4" s="5" customFormat="1" ht="15" customHeight="1" x14ac:dyDescent="0.25">
      <c r="A21" s="13" t="s">
        <v>6</v>
      </c>
      <c r="B21" s="14" t="s">
        <v>17</v>
      </c>
      <c r="C21" s="132" t="s">
        <v>18</v>
      </c>
      <c r="D21" s="139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40" t="s">
        <v>25</v>
      </c>
      <c r="B26" s="141"/>
      <c r="C26" s="141"/>
      <c r="D26" s="142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102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84</v>
      </c>
      <c r="C30" s="6" t="s">
        <v>103</v>
      </c>
      <c r="D30" s="6" t="s">
        <v>85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103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28">
        <v>1964</v>
      </c>
      <c r="D38" s="129"/>
    </row>
    <row r="39" spans="1:4" ht="15" customHeight="1" x14ac:dyDescent="0.25">
      <c r="A39" s="7">
        <v>2</v>
      </c>
      <c r="B39" s="6" t="s">
        <v>32</v>
      </c>
      <c r="C39" s="128">
        <v>6</v>
      </c>
      <c r="D39" s="129"/>
    </row>
    <row r="40" spans="1:4" x14ac:dyDescent="0.25">
      <c r="A40" s="7">
        <v>3</v>
      </c>
      <c r="B40" s="6" t="s">
        <v>33</v>
      </c>
      <c r="C40" s="128">
        <v>4</v>
      </c>
      <c r="D40" s="129"/>
    </row>
    <row r="41" spans="1:4" x14ac:dyDescent="0.25">
      <c r="A41" s="7">
        <v>4</v>
      </c>
      <c r="B41" s="6" t="s">
        <v>31</v>
      </c>
      <c r="C41" s="128" t="s">
        <v>68</v>
      </c>
      <c r="D41" s="129"/>
    </row>
    <row r="42" spans="1:4" ht="15" customHeight="1" x14ac:dyDescent="0.25">
      <c r="A42" s="7">
        <v>5</v>
      </c>
      <c r="B42" s="6" t="s">
        <v>34</v>
      </c>
      <c r="C42" s="128" t="s">
        <v>68</v>
      </c>
      <c r="D42" s="129"/>
    </row>
    <row r="43" spans="1:4" x14ac:dyDescent="0.25">
      <c r="A43" s="7">
        <v>6</v>
      </c>
      <c r="B43" s="6" t="s">
        <v>35</v>
      </c>
      <c r="C43" s="128" t="s">
        <v>120</v>
      </c>
      <c r="D43" s="129"/>
    </row>
    <row r="44" spans="1:4" x14ac:dyDescent="0.25">
      <c r="A44" s="7">
        <v>7</v>
      </c>
      <c r="B44" s="6" t="s">
        <v>36</v>
      </c>
      <c r="C44" s="128" t="s">
        <v>141</v>
      </c>
      <c r="D44" s="129"/>
    </row>
    <row r="45" spans="1:4" x14ac:dyDescent="0.25">
      <c r="A45" s="7">
        <v>8</v>
      </c>
      <c r="B45" s="6" t="s">
        <v>37</v>
      </c>
      <c r="C45" s="128" t="s">
        <v>143</v>
      </c>
      <c r="D45" s="129"/>
    </row>
    <row r="46" spans="1:4" x14ac:dyDescent="0.25">
      <c r="A46" s="7">
        <v>9</v>
      </c>
      <c r="B46" s="6" t="s">
        <v>109</v>
      </c>
      <c r="C46" s="128">
        <v>129</v>
      </c>
      <c r="D46" s="133"/>
    </row>
    <row r="47" spans="1:4" x14ac:dyDescent="0.25">
      <c r="A47" s="7">
        <v>10</v>
      </c>
      <c r="B47" s="6" t="s">
        <v>67</v>
      </c>
      <c r="C47" s="143" t="s">
        <v>108</v>
      </c>
      <c r="D47" s="129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opLeftCell="A38" workbookViewId="0">
      <selection sqref="A1:H72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" style="43" customWidth="1"/>
    <col min="4" max="4" width="10.140625" customWidth="1"/>
    <col min="5" max="5" width="9" customWidth="1"/>
    <col min="6" max="6" width="9.7109375" customWidth="1"/>
    <col min="7" max="7" width="12.85546875" customWidth="1"/>
  </cols>
  <sheetData>
    <row r="1" spans="1:26" x14ac:dyDescent="0.25">
      <c r="A1" s="4" t="s">
        <v>113</v>
      </c>
      <c r="B1"/>
      <c r="C1" s="34"/>
      <c r="D1" s="34"/>
      <c r="G1" s="34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128</v>
      </c>
      <c r="B2"/>
      <c r="C2" s="34"/>
      <c r="D2" s="34"/>
      <c r="G2" s="34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6" customFormat="1" ht="29.25" customHeight="1" x14ac:dyDescent="0.25">
      <c r="A3" s="144" t="s">
        <v>129</v>
      </c>
      <c r="B3" s="144"/>
      <c r="C3" s="107"/>
      <c r="D3" s="115">
        <f>D4+D5</f>
        <v>259.60000000000002</v>
      </c>
      <c r="E3" s="90"/>
      <c r="F3" s="89"/>
      <c r="G3" s="89"/>
      <c r="H3" s="108"/>
      <c r="I3" s="116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96" customFormat="1" ht="12" customHeight="1" x14ac:dyDescent="0.25">
      <c r="A4" s="144" t="s">
        <v>114</v>
      </c>
      <c r="B4" s="166"/>
      <c r="C4" s="107"/>
      <c r="D4" s="115">
        <v>533.70000000000005</v>
      </c>
      <c r="E4" s="90"/>
      <c r="F4" s="89"/>
      <c r="G4" s="89"/>
      <c r="H4" s="117"/>
      <c r="I4" s="116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96" customFormat="1" ht="12.75" customHeight="1" x14ac:dyDescent="0.25">
      <c r="A5" s="144" t="s">
        <v>115</v>
      </c>
      <c r="B5" s="166"/>
      <c r="C5" s="107"/>
      <c r="D5" s="115">
        <v>-274.10000000000002</v>
      </c>
      <c r="E5" s="90"/>
      <c r="F5" s="89"/>
      <c r="G5" s="89"/>
      <c r="H5" s="108"/>
      <c r="I5" s="116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" customHeight="1" x14ac:dyDescent="0.25">
      <c r="A6" s="163" t="s">
        <v>130</v>
      </c>
      <c r="B6" s="164"/>
      <c r="C6" s="164"/>
      <c r="D6" s="164"/>
      <c r="E6" s="164"/>
      <c r="F6" s="164"/>
      <c r="G6" s="164"/>
      <c r="H6" s="165"/>
      <c r="I6" s="84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50" t="s">
        <v>55</v>
      </c>
      <c r="B7" s="151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  <c r="J7" s="66"/>
    </row>
    <row r="8" spans="1:26" ht="17.25" customHeight="1" x14ac:dyDescent="0.25">
      <c r="A8" s="150" t="s">
        <v>62</v>
      </c>
      <c r="B8" s="152"/>
      <c r="C8" s="40">
        <f>C12+C15+C18+C21</f>
        <v>15.830000000000002</v>
      </c>
      <c r="D8" s="65">
        <v>-262.52999999999997</v>
      </c>
      <c r="E8" s="65">
        <f>E12+E15+E18+E21</f>
        <v>682.67000000000007</v>
      </c>
      <c r="F8" s="65">
        <f>F12+F15+F18+F21</f>
        <v>660.17000000000007</v>
      </c>
      <c r="G8" s="65">
        <f>F8</f>
        <v>660.17000000000007</v>
      </c>
      <c r="H8" s="62">
        <f>F8-E8+D8</f>
        <v>-285.02999999999997</v>
      </c>
      <c r="J8" s="66"/>
    </row>
    <row r="9" spans="1:26" x14ac:dyDescent="0.25">
      <c r="A9" s="36" t="s">
        <v>63</v>
      </c>
      <c r="B9" s="37"/>
      <c r="C9" s="41">
        <f>C8-C10</f>
        <v>14.247000000000002</v>
      </c>
      <c r="D9" s="46">
        <f>D8-D10</f>
        <v>-236.27699999999999</v>
      </c>
      <c r="E9" s="46">
        <f>E8-E10</f>
        <v>614.40300000000002</v>
      </c>
      <c r="F9" s="46">
        <f>F8-F10</f>
        <v>594.15300000000002</v>
      </c>
      <c r="G9" s="46">
        <f>G8-G10</f>
        <v>594.15300000000002</v>
      </c>
      <c r="H9" s="46">
        <f>F9-E9+D9</f>
        <v>-256.52699999999999</v>
      </c>
      <c r="J9" s="66"/>
    </row>
    <row r="10" spans="1:26" x14ac:dyDescent="0.25">
      <c r="A10" s="153" t="s">
        <v>64</v>
      </c>
      <c r="B10" s="149"/>
      <c r="C10" s="41">
        <f>C8*10%</f>
        <v>1.5830000000000002</v>
      </c>
      <c r="D10" s="46">
        <f>D8*10%</f>
        <v>-26.253</v>
      </c>
      <c r="E10" s="46">
        <f>E8*10%</f>
        <v>68.26700000000001</v>
      </c>
      <c r="F10" s="46">
        <f>F8*10%</f>
        <v>66.01700000000001</v>
      </c>
      <c r="G10" s="46">
        <f>G8*10%</f>
        <v>66.01700000000001</v>
      </c>
      <c r="H10" s="46">
        <f>F10-E10+D10</f>
        <v>-28.503</v>
      </c>
      <c r="J10" s="66"/>
    </row>
    <row r="11" spans="1:26" ht="12.75" customHeight="1" x14ac:dyDescent="0.25">
      <c r="A11" s="154" t="s">
        <v>65</v>
      </c>
      <c r="B11" s="155"/>
      <c r="C11" s="155"/>
      <c r="D11" s="155"/>
      <c r="E11" s="155"/>
      <c r="F11" s="155"/>
      <c r="G11" s="155"/>
      <c r="H11" s="152"/>
    </row>
    <row r="12" spans="1:26" x14ac:dyDescent="0.25">
      <c r="A12" s="156" t="s">
        <v>46</v>
      </c>
      <c r="B12" s="157"/>
      <c r="C12" s="40">
        <v>5.65</v>
      </c>
      <c r="D12" s="63">
        <v>-99.39</v>
      </c>
      <c r="E12" s="63">
        <v>244.12</v>
      </c>
      <c r="F12" s="63">
        <v>237.24</v>
      </c>
      <c r="G12" s="63">
        <f>F12</f>
        <v>237.24</v>
      </c>
      <c r="H12" s="46">
        <f>F12-E12+D12</f>
        <v>-106.27</v>
      </c>
    </row>
    <row r="13" spans="1:26" x14ac:dyDescent="0.25">
      <c r="A13" s="36" t="s">
        <v>63</v>
      </c>
      <c r="B13" s="37"/>
      <c r="C13" s="41">
        <f>C12-C14</f>
        <v>5.085</v>
      </c>
      <c r="D13" s="46">
        <f>D12-D14</f>
        <v>-89.450999999999993</v>
      </c>
      <c r="E13" s="46">
        <f>E12-E14</f>
        <v>219.708</v>
      </c>
      <c r="F13" s="46">
        <f>F12-F14</f>
        <v>213.51600000000002</v>
      </c>
      <c r="G13" s="46">
        <f>G12-G14</f>
        <v>213.51600000000002</v>
      </c>
      <c r="H13" s="46">
        <f>F13-E13+D13</f>
        <v>-95.642999999999972</v>
      </c>
    </row>
    <row r="14" spans="1:26" x14ac:dyDescent="0.25">
      <c r="A14" s="153" t="s">
        <v>64</v>
      </c>
      <c r="B14" s="149"/>
      <c r="C14" s="41">
        <f>C12*10%</f>
        <v>0.56500000000000006</v>
      </c>
      <c r="D14" s="46">
        <f>D12*10%</f>
        <v>-9.9390000000000001</v>
      </c>
      <c r="E14" s="46">
        <f>E12*10%</f>
        <v>24.412000000000003</v>
      </c>
      <c r="F14" s="46">
        <f>F12*10%</f>
        <v>23.724000000000004</v>
      </c>
      <c r="G14" s="46">
        <f>G12*10%</f>
        <v>23.724000000000004</v>
      </c>
      <c r="H14" s="46">
        <f>F14-E14+D14</f>
        <v>-10.626999999999999</v>
      </c>
    </row>
    <row r="15" spans="1:26" ht="23.25" customHeight="1" x14ac:dyDescent="0.25">
      <c r="A15" s="156" t="s">
        <v>40</v>
      </c>
      <c r="B15" s="157"/>
      <c r="C15" s="40">
        <v>3.45</v>
      </c>
      <c r="D15" s="63">
        <v>-60.55</v>
      </c>
      <c r="E15" s="63">
        <v>149.06</v>
      </c>
      <c r="F15" s="63">
        <v>144.9</v>
      </c>
      <c r="G15" s="63">
        <f>F15</f>
        <v>144.9</v>
      </c>
      <c r="H15" s="46">
        <f>F15-E15+D15</f>
        <v>-64.709999999999994</v>
      </c>
    </row>
    <row r="16" spans="1:26" x14ac:dyDescent="0.25">
      <c r="A16" s="36" t="s">
        <v>63</v>
      </c>
      <c r="B16" s="37"/>
      <c r="C16" s="41">
        <f>C15-C17</f>
        <v>3.105</v>
      </c>
      <c r="D16" s="46">
        <f>D15-D17</f>
        <v>-54.494999999999997</v>
      </c>
      <c r="E16" s="46">
        <f>E15-E17</f>
        <v>134.154</v>
      </c>
      <c r="F16" s="46">
        <f>F15-F17</f>
        <v>130.41</v>
      </c>
      <c r="G16" s="46">
        <f>G15-G17</f>
        <v>130.41</v>
      </c>
      <c r="H16" s="46">
        <f t="shared" ref="H16:H23" si="0">F16-E16+D16</f>
        <v>-58.238999999999997</v>
      </c>
    </row>
    <row r="17" spans="1:8" ht="15" customHeight="1" x14ac:dyDescent="0.25">
      <c r="A17" s="153" t="s">
        <v>64</v>
      </c>
      <c r="B17" s="149"/>
      <c r="C17" s="41">
        <f>C15*10%</f>
        <v>0.34500000000000003</v>
      </c>
      <c r="D17" s="46">
        <f>D15*10%</f>
        <v>-6.0549999999999997</v>
      </c>
      <c r="E17" s="46">
        <f>E15*10%</f>
        <v>14.906000000000001</v>
      </c>
      <c r="F17" s="46">
        <f>F15*10%</f>
        <v>14.490000000000002</v>
      </c>
      <c r="G17" s="46">
        <f>G15*10%</f>
        <v>14.490000000000002</v>
      </c>
      <c r="H17" s="46">
        <f t="shared" si="0"/>
        <v>-6.4709999999999983</v>
      </c>
    </row>
    <row r="18" spans="1:8" ht="12" customHeight="1" x14ac:dyDescent="0.25">
      <c r="A18" s="156" t="s">
        <v>47</v>
      </c>
      <c r="B18" s="157"/>
      <c r="C18" s="39">
        <v>2.37</v>
      </c>
      <c r="D18" s="63">
        <v>-41.66</v>
      </c>
      <c r="E18" s="63">
        <v>102.4</v>
      </c>
      <c r="F18" s="63">
        <v>99.54</v>
      </c>
      <c r="G18" s="63">
        <f>F18</f>
        <v>99.54</v>
      </c>
      <c r="H18" s="46">
        <f t="shared" si="0"/>
        <v>-44.519999999999996</v>
      </c>
    </row>
    <row r="19" spans="1:8" ht="13.5" customHeight="1" x14ac:dyDescent="0.25">
      <c r="A19" s="36" t="s">
        <v>63</v>
      </c>
      <c r="B19" s="37"/>
      <c r="C19" s="41">
        <f>C18-C20</f>
        <v>2.133</v>
      </c>
      <c r="D19" s="46">
        <f>D18-D20</f>
        <v>-37.494</v>
      </c>
      <c r="E19" s="46">
        <f>E18-E20</f>
        <v>92.16</v>
      </c>
      <c r="F19" s="46">
        <f>F18-F20</f>
        <v>89.586000000000013</v>
      </c>
      <c r="G19" s="46">
        <f>G18-G20</f>
        <v>89.586000000000013</v>
      </c>
      <c r="H19" s="46">
        <f t="shared" si="0"/>
        <v>-40.067999999999984</v>
      </c>
    </row>
    <row r="20" spans="1:8" ht="12.75" customHeight="1" x14ac:dyDescent="0.25">
      <c r="A20" s="153" t="s">
        <v>64</v>
      </c>
      <c r="B20" s="149"/>
      <c r="C20" s="41">
        <f>C18*10%</f>
        <v>0.23700000000000002</v>
      </c>
      <c r="D20" s="46">
        <f>D18*10%</f>
        <v>-4.1659999999999995</v>
      </c>
      <c r="E20" s="46">
        <f>E18*10%</f>
        <v>10.240000000000002</v>
      </c>
      <c r="F20" s="46">
        <f>F18*10%</f>
        <v>9.9540000000000006</v>
      </c>
      <c r="G20" s="46">
        <f>G18*10%</f>
        <v>9.9540000000000006</v>
      </c>
      <c r="H20" s="46">
        <f t="shared" si="0"/>
        <v>-4.4520000000000008</v>
      </c>
    </row>
    <row r="21" spans="1:8" ht="14.25" customHeight="1" x14ac:dyDescent="0.25">
      <c r="A21" s="11" t="s">
        <v>80</v>
      </c>
      <c r="B21" s="38"/>
      <c r="C21" s="42">
        <v>4.3600000000000003</v>
      </c>
      <c r="D21" s="46">
        <v>-60.94</v>
      </c>
      <c r="E21" s="46">
        <v>187.09</v>
      </c>
      <c r="F21" s="46">
        <v>178.49</v>
      </c>
      <c r="G21" s="46">
        <f>F21</f>
        <v>178.49</v>
      </c>
      <c r="H21" s="46">
        <f t="shared" si="0"/>
        <v>-69.539999999999992</v>
      </c>
    </row>
    <row r="22" spans="1:8" ht="14.25" customHeight="1" x14ac:dyDescent="0.25">
      <c r="A22" s="36" t="s">
        <v>63</v>
      </c>
      <c r="B22" s="37"/>
      <c r="C22" s="41">
        <f>C21-C23</f>
        <v>3.9240000000000004</v>
      </c>
      <c r="D22" s="46">
        <f>D21-D23</f>
        <v>-54.845999999999997</v>
      </c>
      <c r="E22" s="46">
        <f>E21-E23</f>
        <v>168.381</v>
      </c>
      <c r="F22" s="46">
        <f>F21-F23</f>
        <v>160.64100000000002</v>
      </c>
      <c r="G22" s="46">
        <f>G21-G23</f>
        <v>160.64100000000002</v>
      </c>
      <c r="H22" s="46">
        <f t="shared" si="0"/>
        <v>-62.585999999999977</v>
      </c>
    </row>
    <row r="23" spans="1:8" x14ac:dyDescent="0.25">
      <c r="A23" s="153" t="s">
        <v>64</v>
      </c>
      <c r="B23" s="149"/>
      <c r="C23" s="41">
        <f>C21*10%</f>
        <v>0.43600000000000005</v>
      </c>
      <c r="D23" s="46">
        <f>D21*10%</f>
        <v>-6.0940000000000003</v>
      </c>
      <c r="E23" s="46">
        <f>E21*10%</f>
        <v>18.709</v>
      </c>
      <c r="F23" s="46">
        <f>F21*10%</f>
        <v>17.849</v>
      </c>
      <c r="G23" s="46">
        <f>G21*10%</f>
        <v>17.849</v>
      </c>
      <c r="H23" s="46">
        <f t="shared" si="0"/>
        <v>-6.9539999999999997</v>
      </c>
    </row>
    <row r="24" spans="1:8" s="96" customFormat="1" ht="6" customHeight="1" x14ac:dyDescent="0.25">
      <c r="A24" s="110"/>
      <c r="B24" s="111"/>
      <c r="C24" s="101"/>
      <c r="D24" s="112"/>
      <c r="E24" s="113"/>
      <c r="F24" s="113"/>
      <c r="G24" s="114"/>
      <c r="H24" s="113"/>
    </row>
    <row r="25" spans="1:8" ht="15.75" customHeight="1" x14ac:dyDescent="0.25">
      <c r="A25" s="150" t="s">
        <v>41</v>
      </c>
      <c r="B25" s="152"/>
      <c r="C25" s="42">
        <v>5.29</v>
      </c>
      <c r="D25" s="62">
        <v>515.24</v>
      </c>
      <c r="E25" s="62">
        <v>228.56</v>
      </c>
      <c r="F25" s="62">
        <v>222.18</v>
      </c>
      <c r="G25" s="64">
        <f>G26+G27</f>
        <v>62.058000000000007</v>
      </c>
      <c r="H25" s="62">
        <f>F25-E25-G25+D25+F25</f>
        <v>668.98199999999997</v>
      </c>
    </row>
    <row r="26" spans="1:8" s="4" customFormat="1" ht="15.75" customHeight="1" x14ac:dyDescent="0.25">
      <c r="A26" s="77" t="s">
        <v>66</v>
      </c>
      <c r="B26" s="78"/>
      <c r="C26" s="42">
        <f>C25-C27</f>
        <v>4.7610000000000001</v>
      </c>
      <c r="D26" s="62">
        <v>518.04999999999995</v>
      </c>
      <c r="E26" s="62">
        <f>E25-E27</f>
        <v>205.70400000000001</v>
      </c>
      <c r="F26" s="62">
        <f>F25-F27</f>
        <v>199.96199999999999</v>
      </c>
      <c r="G26" s="79">
        <f>G51</f>
        <v>39.840000000000003</v>
      </c>
      <c r="H26" s="62">
        <f t="shared" ref="H26:H34" si="1">F26-E26-G26+D26+F26</f>
        <v>672.43</v>
      </c>
    </row>
    <row r="27" spans="1:8" ht="12.75" customHeight="1" x14ac:dyDescent="0.25">
      <c r="A27" s="153" t="s">
        <v>64</v>
      </c>
      <c r="B27" s="149"/>
      <c r="C27" s="41">
        <f>C25*10%</f>
        <v>0.52900000000000003</v>
      </c>
      <c r="D27" s="46">
        <v>-2.8</v>
      </c>
      <c r="E27" s="46">
        <f>E25*10%</f>
        <v>22.856000000000002</v>
      </c>
      <c r="F27" s="46">
        <f>F25*10%</f>
        <v>22.218000000000004</v>
      </c>
      <c r="G27" s="46">
        <f>F27</f>
        <v>22.218000000000004</v>
      </c>
      <c r="H27" s="46">
        <f t="shared" si="1"/>
        <v>-3.4379999999999988</v>
      </c>
    </row>
    <row r="28" spans="1:8" ht="8.25" customHeight="1" x14ac:dyDescent="0.25">
      <c r="A28" s="121"/>
      <c r="B28" s="122"/>
      <c r="C28" s="41"/>
      <c r="D28" s="46"/>
      <c r="E28" s="46"/>
      <c r="F28" s="46"/>
      <c r="G28" s="46"/>
      <c r="H28" s="46"/>
    </row>
    <row r="29" spans="1:8" s="4" customFormat="1" ht="16.5" customHeight="1" x14ac:dyDescent="0.25">
      <c r="A29" s="175" t="s">
        <v>121</v>
      </c>
      <c r="B29" s="176"/>
      <c r="C29" s="89"/>
      <c r="D29" s="90">
        <v>-8.77</v>
      </c>
      <c r="E29" s="89">
        <f>E31+E32+E33+E34</f>
        <v>41.56</v>
      </c>
      <c r="F29" s="89">
        <f t="shared" ref="F29" si="2">F31+F32+F33+F34</f>
        <v>39.42</v>
      </c>
      <c r="G29" s="89">
        <f>G31+G32+G33+G34</f>
        <v>76.139999999999986</v>
      </c>
      <c r="H29" s="62">
        <f t="shared" si="1"/>
        <v>-47.629999999999981</v>
      </c>
    </row>
    <row r="30" spans="1:8" ht="12.75" customHeight="1" x14ac:dyDescent="0.25">
      <c r="A30" s="118" t="s">
        <v>122</v>
      </c>
      <c r="B30" s="111"/>
      <c r="C30" s="101"/>
      <c r="D30" s="113"/>
      <c r="E30" s="101"/>
      <c r="F30" s="101"/>
      <c r="G30" s="114"/>
      <c r="H30" s="90"/>
    </row>
    <row r="31" spans="1:8" ht="12.75" customHeight="1" x14ac:dyDescent="0.25">
      <c r="A31" s="161" t="s">
        <v>123</v>
      </c>
      <c r="B31" s="162"/>
      <c r="C31" s="101"/>
      <c r="D31" s="113">
        <v>-1.32</v>
      </c>
      <c r="E31" s="101">
        <v>10.92</v>
      </c>
      <c r="F31" s="101">
        <v>10.039999999999999</v>
      </c>
      <c r="G31" s="114">
        <v>9.93</v>
      </c>
      <c r="H31" s="46">
        <f t="shared" si="1"/>
        <v>-2.0900000000000016</v>
      </c>
    </row>
    <row r="32" spans="1:8" ht="12.75" customHeight="1" x14ac:dyDescent="0.25">
      <c r="A32" s="161" t="s">
        <v>124</v>
      </c>
      <c r="B32" s="162"/>
      <c r="C32" s="101"/>
      <c r="D32" s="113">
        <v>0</v>
      </c>
      <c r="E32" s="101">
        <v>0</v>
      </c>
      <c r="F32" s="101">
        <v>0</v>
      </c>
      <c r="G32" s="114">
        <v>0</v>
      </c>
      <c r="H32" s="46">
        <f t="shared" si="1"/>
        <v>0</v>
      </c>
    </row>
    <row r="33" spans="1:26" ht="12.75" customHeight="1" x14ac:dyDescent="0.25">
      <c r="A33" s="161" t="s">
        <v>125</v>
      </c>
      <c r="B33" s="162"/>
      <c r="C33" s="101"/>
      <c r="D33" s="113">
        <v>-7.03</v>
      </c>
      <c r="E33" s="101">
        <v>25.42</v>
      </c>
      <c r="F33" s="101">
        <v>24.66</v>
      </c>
      <c r="G33" s="114">
        <v>63.64</v>
      </c>
      <c r="H33" s="46">
        <f t="shared" si="1"/>
        <v>-46.77000000000001</v>
      </c>
    </row>
    <row r="34" spans="1:26" ht="12.75" customHeight="1" x14ac:dyDescent="0.25">
      <c r="A34" s="161" t="s">
        <v>126</v>
      </c>
      <c r="B34" s="162"/>
      <c r="C34" s="101"/>
      <c r="D34" s="113">
        <v>-0.42</v>
      </c>
      <c r="E34" s="101">
        <v>5.22</v>
      </c>
      <c r="F34" s="101">
        <v>4.72</v>
      </c>
      <c r="G34" s="114">
        <v>2.57</v>
      </c>
      <c r="H34" s="46">
        <f t="shared" si="1"/>
        <v>1.23</v>
      </c>
    </row>
    <row r="35" spans="1:26" s="92" customFormat="1" ht="12.75" customHeight="1" x14ac:dyDescent="0.25">
      <c r="A35" s="87" t="s">
        <v>110</v>
      </c>
      <c r="B35" s="88"/>
      <c r="C35" s="89"/>
      <c r="D35" s="90"/>
      <c r="E35" s="90">
        <f>E8+E25+E29</f>
        <v>952.79</v>
      </c>
      <c r="F35" s="90">
        <f t="shared" ref="F35" si="3">F8+F25+F29</f>
        <v>921.7700000000001</v>
      </c>
      <c r="G35" s="90">
        <f>G8+G25+G29</f>
        <v>798.36800000000005</v>
      </c>
      <c r="H35" s="90"/>
    </row>
    <row r="36" spans="1:26" s="92" customFormat="1" ht="14.25" customHeight="1" x14ac:dyDescent="0.25">
      <c r="A36" s="87" t="s">
        <v>111</v>
      </c>
      <c r="B36" s="88"/>
      <c r="C36" s="89"/>
      <c r="D36" s="90"/>
      <c r="E36" s="90"/>
      <c r="F36" s="90"/>
      <c r="G36" s="91"/>
      <c r="H36" s="90"/>
    </row>
    <row r="37" spans="1:26" s="96" customFormat="1" ht="24.75" customHeight="1" x14ac:dyDescent="0.25">
      <c r="A37" s="169" t="s">
        <v>79</v>
      </c>
      <c r="B37" s="170"/>
      <c r="C37" s="93"/>
      <c r="D37" s="94">
        <v>15.65</v>
      </c>
      <c r="E37" s="94">
        <v>2.83</v>
      </c>
      <c r="F37" s="94">
        <v>2.83</v>
      </c>
      <c r="G37" s="95">
        <f>G38</f>
        <v>0.48110000000000003</v>
      </c>
      <c r="H37" s="94">
        <f>F37-E37-G37+D37+F37</f>
        <v>17.998899999999999</v>
      </c>
    </row>
    <row r="38" spans="1:26" s="96" customFormat="1" ht="16.5" customHeight="1" x14ac:dyDescent="0.25">
      <c r="A38" s="97" t="s">
        <v>48</v>
      </c>
      <c r="B38" s="98"/>
      <c r="C38" s="99"/>
      <c r="D38" s="100">
        <v>0</v>
      </c>
      <c r="E38" s="100">
        <f>E37*17%</f>
        <v>0.48110000000000003</v>
      </c>
      <c r="F38" s="100">
        <f>F37*17%</f>
        <v>0.48110000000000003</v>
      </c>
      <c r="G38" s="100">
        <f>F38</f>
        <v>0.48110000000000003</v>
      </c>
      <c r="H38" s="94">
        <f>F38-E38-G38+D38+F38</f>
        <v>0</v>
      </c>
    </row>
    <row r="39" spans="1:26" s="96" customFormat="1" ht="14.25" customHeight="1" x14ac:dyDescent="0.25">
      <c r="A39" s="171" t="s">
        <v>112</v>
      </c>
      <c r="B39" s="172"/>
      <c r="C39" s="101"/>
      <c r="D39" s="102"/>
      <c r="E39" s="90">
        <f>E37</f>
        <v>2.83</v>
      </c>
      <c r="F39" s="90">
        <f t="shared" ref="F39:G39" si="4">F37</f>
        <v>2.83</v>
      </c>
      <c r="G39" s="90">
        <f t="shared" si="4"/>
        <v>0.48110000000000003</v>
      </c>
      <c r="H39" s="102"/>
    </row>
    <row r="40" spans="1:26" s="96" customFormat="1" x14ac:dyDescent="0.25">
      <c r="A40" s="103" t="s">
        <v>116</v>
      </c>
      <c r="B40" s="104"/>
      <c r="C40" s="89"/>
      <c r="D40" s="105"/>
      <c r="E40" s="89">
        <f>E35+E39</f>
        <v>955.62</v>
      </c>
      <c r="F40" s="89">
        <f t="shared" ref="F40:G40" si="5">F35+F39</f>
        <v>924.60000000000014</v>
      </c>
      <c r="G40" s="89">
        <f t="shared" si="5"/>
        <v>798.84910000000002</v>
      </c>
      <c r="H40" s="90"/>
    </row>
    <row r="41" spans="1:26" s="96" customFormat="1" ht="12" customHeight="1" x14ac:dyDescent="0.25">
      <c r="A41" s="167" t="s">
        <v>117</v>
      </c>
      <c r="B41" s="168"/>
      <c r="C41" s="89"/>
      <c r="D41" s="90">
        <f>D3</f>
        <v>259.60000000000002</v>
      </c>
      <c r="E41" s="89"/>
      <c r="F41" s="89"/>
      <c r="G41" s="89"/>
      <c r="H41" s="90">
        <f>F40-E40+D41+F40-G40</f>
        <v>354.33090000000027</v>
      </c>
      <c r="J41" s="106"/>
    </row>
    <row r="42" spans="1:26" s="96" customFormat="1" ht="21.75" customHeight="1" x14ac:dyDescent="0.25">
      <c r="A42" s="144" t="s">
        <v>131</v>
      </c>
      <c r="B42" s="144"/>
      <c r="C42" s="107"/>
      <c r="D42" s="107"/>
      <c r="E42" s="90"/>
      <c r="F42" s="89"/>
      <c r="G42" s="89"/>
      <c r="H42" s="108">
        <f>H43+H44</f>
        <v>354.33090000000004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s="96" customFormat="1" ht="13.5" customHeight="1" x14ac:dyDescent="0.25">
      <c r="A43" s="144" t="s">
        <v>114</v>
      </c>
      <c r="B43" s="166"/>
      <c r="C43" s="107"/>
      <c r="D43" s="107"/>
      <c r="E43" s="90"/>
      <c r="F43" s="89"/>
      <c r="G43" s="89"/>
      <c r="H43" s="108">
        <f>H26+H37</f>
        <v>690.4289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s="96" customFormat="1" ht="12" customHeight="1" x14ac:dyDescent="0.25">
      <c r="A44" s="144" t="s">
        <v>115</v>
      </c>
      <c r="B44" s="166"/>
      <c r="C44" s="107"/>
      <c r="D44" s="107"/>
      <c r="E44" s="90"/>
      <c r="F44" s="89"/>
      <c r="G44" s="89"/>
      <c r="H44" s="108">
        <f>H8+H27+H29</f>
        <v>-336.09799999999996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63" customHeight="1" x14ac:dyDescent="0.25">
      <c r="A45" s="119"/>
      <c r="B45" s="120"/>
      <c r="C45" s="120"/>
      <c r="D45" s="120"/>
      <c r="E45" s="120"/>
      <c r="F45" s="120"/>
      <c r="G45" s="120"/>
      <c r="H45" s="120"/>
    </row>
    <row r="46" spans="1:26" x14ac:dyDescent="0.25">
      <c r="A46" s="21" t="s">
        <v>132</v>
      </c>
      <c r="D46" s="23"/>
      <c r="E46" s="23"/>
      <c r="F46" s="23"/>
      <c r="G46" s="23"/>
    </row>
    <row r="47" spans="1:26" ht="12" customHeight="1" x14ac:dyDescent="0.25">
      <c r="A47" s="173" t="s">
        <v>81</v>
      </c>
      <c r="B47" s="174"/>
      <c r="C47" s="168"/>
      <c r="D47" s="81" t="s">
        <v>118</v>
      </c>
      <c r="E47" s="31" t="s">
        <v>50</v>
      </c>
      <c r="F47" s="31" t="s">
        <v>51</v>
      </c>
      <c r="G47" s="31" t="s">
        <v>52</v>
      </c>
    </row>
    <row r="48" spans="1:26" ht="12" customHeight="1" x14ac:dyDescent="0.25">
      <c r="A48" s="158" t="s">
        <v>142</v>
      </c>
      <c r="B48" s="159"/>
      <c r="C48" s="160"/>
      <c r="D48" s="124" t="s">
        <v>134</v>
      </c>
      <c r="E48" s="127">
        <v>43191</v>
      </c>
      <c r="F48" s="123" t="s">
        <v>135</v>
      </c>
      <c r="G48" s="123">
        <v>22.88</v>
      </c>
    </row>
    <row r="49" spans="1:13" ht="16.5" customHeight="1" x14ac:dyDescent="0.25">
      <c r="A49" s="158" t="s">
        <v>137</v>
      </c>
      <c r="B49" s="159"/>
      <c r="C49" s="160"/>
      <c r="D49" s="124" t="s">
        <v>84</v>
      </c>
      <c r="E49" s="127">
        <v>43374</v>
      </c>
      <c r="F49" s="123" t="s">
        <v>136</v>
      </c>
      <c r="G49" s="125">
        <v>16.07</v>
      </c>
      <c r="I49" s="70"/>
      <c r="J49" s="80"/>
      <c r="K49" s="50"/>
      <c r="L49" s="50"/>
      <c r="M49" s="50"/>
    </row>
    <row r="50" spans="1:13" ht="26.25" customHeight="1" x14ac:dyDescent="0.25">
      <c r="A50" s="158" t="s">
        <v>138</v>
      </c>
      <c r="B50" s="159"/>
      <c r="C50" s="160"/>
      <c r="D50" s="126" t="s">
        <v>139</v>
      </c>
      <c r="E50" s="127">
        <v>43435</v>
      </c>
      <c r="F50" s="123" t="s">
        <v>140</v>
      </c>
      <c r="G50" s="125">
        <v>0.89</v>
      </c>
      <c r="I50" s="70"/>
      <c r="J50" s="80"/>
      <c r="K50" s="50"/>
      <c r="L50" s="50"/>
      <c r="M50" s="50"/>
    </row>
    <row r="51" spans="1:13" s="4" customFormat="1" ht="13.5" customHeight="1" x14ac:dyDescent="0.25">
      <c r="A51" s="85" t="s">
        <v>7</v>
      </c>
      <c r="B51" s="86"/>
      <c r="C51" s="82"/>
      <c r="D51" s="83"/>
      <c r="E51" s="47"/>
      <c r="F51" s="48"/>
      <c r="G51" s="49">
        <f>SUM(G48:G50)</f>
        <v>39.840000000000003</v>
      </c>
    </row>
    <row r="52" spans="1:13" s="4" customFormat="1" ht="13.5" customHeight="1" x14ac:dyDescent="0.25">
      <c r="A52" s="71"/>
      <c r="B52" s="72"/>
      <c r="C52" s="72"/>
      <c r="D52" s="72"/>
      <c r="E52" s="73"/>
      <c r="F52" s="74"/>
      <c r="G52" s="75"/>
    </row>
    <row r="53" spans="1:13" x14ac:dyDescent="0.25">
      <c r="A53" s="21" t="s">
        <v>42</v>
      </c>
      <c r="D53" s="23"/>
      <c r="E53" s="23"/>
      <c r="F53" s="23"/>
      <c r="G53" s="23"/>
    </row>
    <row r="54" spans="1:13" x14ac:dyDescent="0.25">
      <c r="A54" s="21" t="s">
        <v>43</v>
      </c>
      <c r="D54" s="23"/>
      <c r="E54" s="23"/>
      <c r="F54" s="23"/>
      <c r="G54" s="23"/>
    </row>
    <row r="55" spans="1:13" ht="23.25" customHeight="1" x14ac:dyDescent="0.25">
      <c r="A55" s="148" t="s">
        <v>54</v>
      </c>
      <c r="B55" s="149"/>
      <c r="C55" s="149"/>
      <c r="D55" s="149"/>
      <c r="E55" s="133"/>
      <c r="F55" s="33" t="s">
        <v>51</v>
      </c>
      <c r="G55" s="32" t="s">
        <v>53</v>
      </c>
    </row>
    <row r="56" spans="1:13" x14ac:dyDescent="0.25">
      <c r="A56" s="148" t="s">
        <v>68</v>
      </c>
      <c r="B56" s="149"/>
      <c r="C56" s="149"/>
      <c r="D56" s="149"/>
      <c r="E56" s="133"/>
      <c r="F56" s="31"/>
      <c r="G56" s="31">
        <v>0</v>
      </c>
    </row>
    <row r="57" spans="1:13" x14ac:dyDescent="0.25">
      <c r="A57" s="23"/>
      <c r="D57" s="23"/>
      <c r="E57" s="23"/>
      <c r="F57" s="23"/>
      <c r="G57" s="23"/>
    </row>
    <row r="59" spans="1:13" x14ac:dyDescent="0.25">
      <c r="A59" s="21" t="s">
        <v>105</v>
      </c>
      <c r="E59" s="34"/>
      <c r="F59" s="67"/>
      <c r="G59" s="34"/>
    </row>
    <row r="60" spans="1:13" x14ac:dyDescent="0.25">
      <c r="A60" s="21" t="s">
        <v>133</v>
      </c>
      <c r="B60" s="68"/>
      <c r="C60" s="69"/>
      <c r="D60" s="21"/>
      <c r="E60" s="34"/>
      <c r="F60" s="67"/>
      <c r="G60" s="34"/>
    </row>
    <row r="61" spans="1:13" ht="31.5" customHeight="1" x14ac:dyDescent="0.25">
      <c r="A61" s="145" t="s">
        <v>144</v>
      </c>
      <c r="B61" s="146"/>
      <c r="C61" s="146"/>
      <c r="D61" s="146"/>
      <c r="E61" s="146"/>
      <c r="F61" s="146"/>
      <c r="G61" s="146"/>
      <c r="H61" s="147"/>
    </row>
    <row r="65" spans="1:6" x14ac:dyDescent="0.25">
      <c r="A65" s="4" t="s">
        <v>69</v>
      </c>
      <c r="B65" s="44"/>
      <c r="C65" s="45"/>
      <c r="D65" s="4"/>
      <c r="E65" s="4" t="s">
        <v>70</v>
      </c>
      <c r="F65" s="4"/>
    </row>
    <row r="66" spans="1:6" x14ac:dyDescent="0.25">
      <c r="A66" s="4" t="s">
        <v>71</v>
      </c>
      <c r="B66" s="44"/>
      <c r="C66" s="45"/>
      <c r="D66" s="4"/>
      <c r="E66" s="4"/>
      <c r="F66" s="4"/>
    </row>
    <row r="67" spans="1:6" x14ac:dyDescent="0.25">
      <c r="A67" s="4" t="s">
        <v>106</v>
      </c>
      <c r="B67" s="44"/>
      <c r="C67" s="45"/>
      <c r="D67" s="4"/>
      <c r="E67" s="4"/>
      <c r="F67" s="4"/>
    </row>
    <row r="69" spans="1:6" x14ac:dyDescent="0.25">
      <c r="A69" s="23" t="s">
        <v>72</v>
      </c>
      <c r="B69" s="76"/>
    </row>
    <row r="70" spans="1:6" x14ac:dyDescent="0.25">
      <c r="A70" s="23" t="s">
        <v>73</v>
      </c>
      <c r="B70" s="76"/>
      <c r="C70" s="43" t="s">
        <v>24</v>
      </c>
    </row>
    <row r="71" spans="1:6" x14ac:dyDescent="0.25">
      <c r="A71" s="23" t="s">
        <v>74</v>
      </c>
      <c r="B71" s="76"/>
      <c r="C71" s="43" t="s">
        <v>75</v>
      </c>
    </row>
    <row r="72" spans="1:6" x14ac:dyDescent="0.25">
      <c r="A72" s="23" t="s">
        <v>76</v>
      </c>
      <c r="B72" s="76"/>
      <c r="C72" s="43" t="s">
        <v>77</v>
      </c>
    </row>
  </sheetData>
  <mergeCells count="35">
    <mergeCell ref="A47:C47"/>
    <mergeCell ref="A29:B29"/>
    <mergeCell ref="A31:B31"/>
    <mergeCell ref="A34:B34"/>
    <mergeCell ref="A3:B3"/>
    <mergeCell ref="A6:H6"/>
    <mergeCell ref="A48:C48"/>
    <mergeCell ref="A4:B4"/>
    <mergeCell ref="A5:B5"/>
    <mergeCell ref="A43:B43"/>
    <mergeCell ref="A44:B44"/>
    <mergeCell ref="A41:B41"/>
    <mergeCell ref="A14:B14"/>
    <mergeCell ref="A15:B15"/>
    <mergeCell ref="A17:B17"/>
    <mergeCell ref="A18:B18"/>
    <mergeCell ref="A20:B20"/>
    <mergeCell ref="A37:B37"/>
    <mergeCell ref="A39:B39"/>
    <mergeCell ref="A42:B42"/>
    <mergeCell ref="A61:H61"/>
    <mergeCell ref="A55:E55"/>
    <mergeCell ref="A56:E56"/>
    <mergeCell ref="A7:B7"/>
    <mergeCell ref="A8:B8"/>
    <mergeCell ref="A10:B10"/>
    <mergeCell ref="A11:H11"/>
    <mergeCell ref="A12:B12"/>
    <mergeCell ref="A23:B23"/>
    <mergeCell ref="A49:C49"/>
    <mergeCell ref="A50:C50"/>
    <mergeCell ref="A25:B25"/>
    <mergeCell ref="A27:B27"/>
    <mergeCell ref="A32:B32"/>
    <mergeCell ref="A33:B33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2019-02-11T00:56:03Z</cp:lastPrinted>
  <dcterms:created xsi:type="dcterms:W3CDTF">2013-02-18T04:38:06Z</dcterms:created>
  <dcterms:modified xsi:type="dcterms:W3CDTF">2019-02-11T23:57:42Z</dcterms:modified>
</cp:coreProperties>
</file>