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Отчеты 2018г МКД - делала Настя\Отчеты,18г заполнить только ПТО\УК-0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G47" i="8" l="1"/>
  <c r="F47" i="8"/>
  <c r="E47" i="8"/>
  <c r="G46" i="8"/>
  <c r="F46" i="8"/>
  <c r="E46" i="8"/>
  <c r="G43" i="8"/>
  <c r="G45" i="8"/>
  <c r="F45" i="8"/>
  <c r="F39" i="8"/>
  <c r="F35" i="8"/>
  <c r="G35" i="8"/>
  <c r="H48" i="8"/>
  <c r="H49" i="8"/>
  <c r="H50" i="8"/>
  <c r="H51" i="8"/>
  <c r="D4" i="8"/>
  <c r="D3" i="8"/>
  <c r="D48" i="8"/>
  <c r="D5" i="8"/>
  <c r="E45" i="8"/>
  <c r="E42" i="8"/>
  <c r="H37" i="8"/>
  <c r="G37" i="8"/>
  <c r="G39" i="8"/>
  <c r="F42" i="8"/>
  <c r="G42" i="8"/>
  <c r="G40" i="8"/>
  <c r="G32" i="8"/>
  <c r="G33" i="8"/>
  <c r="G34" i="8"/>
  <c r="G31" i="8"/>
  <c r="F27" i="8"/>
  <c r="G27" i="8"/>
  <c r="G25" i="8"/>
  <c r="H25" i="8"/>
  <c r="F38" i="8"/>
  <c r="E39" i="8"/>
  <c r="E38" i="8"/>
  <c r="D38" i="8"/>
  <c r="H38" i="8"/>
  <c r="F41" i="8"/>
  <c r="E41" i="8"/>
  <c r="H41" i="8"/>
  <c r="H43" i="8"/>
  <c r="E8" i="8"/>
  <c r="F8" i="8"/>
  <c r="H8" i="8"/>
  <c r="E29" i="8"/>
  <c r="F29" i="8"/>
  <c r="G29" i="8"/>
  <c r="H29" i="8"/>
  <c r="H39" i="8"/>
  <c r="H42" i="8"/>
  <c r="E35" i="8"/>
  <c r="G8" i="8"/>
  <c r="C8" i="8"/>
  <c r="H45" i="8"/>
  <c r="F44" i="8"/>
  <c r="E44" i="8"/>
  <c r="H44" i="8"/>
  <c r="H34" i="8"/>
  <c r="H33" i="8"/>
  <c r="H32" i="8"/>
  <c r="H31" i="8"/>
  <c r="H40" i="8"/>
  <c r="G21" i="8"/>
  <c r="G18" i="8"/>
  <c r="G15" i="8"/>
  <c r="G12" i="8"/>
  <c r="F26" i="8"/>
  <c r="E27" i="8"/>
  <c r="E26" i="8"/>
  <c r="C27" i="8"/>
  <c r="C26" i="8"/>
  <c r="C23" i="8"/>
  <c r="C22" i="8"/>
  <c r="C17" i="8"/>
  <c r="C16" i="8"/>
  <c r="H27" i="8"/>
  <c r="H26" i="8"/>
  <c r="D23" i="8"/>
  <c r="E23" i="8"/>
  <c r="F23" i="8"/>
  <c r="H23" i="8"/>
  <c r="D22" i="8"/>
  <c r="E22" i="8"/>
  <c r="F22" i="8"/>
  <c r="H22" i="8"/>
  <c r="H21" i="8"/>
  <c r="D20" i="8"/>
  <c r="E20" i="8"/>
  <c r="F20" i="8"/>
  <c r="H20" i="8"/>
  <c r="D19" i="8"/>
  <c r="E19" i="8"/>
  <c r="F19" i="8"/>
  <c r="H19" i="8"/>
  <c r="H18" i="8"/>
  <c r="D17" i="8"/>
  <c r="E17" i="8"/>
  <c r="F17" i="8"/>
  <c r="H17" i="8"/>
  <c r="D16" i="8"/>
  <c r="E16" i="8"/>
  <c r="F16" i="8"/>
  <c r="H16" i="8"/>
  <c r="H15" i="8"/>
  <c r="D14" i="8"/>
  <c r="E14" i="8"/>
  <c r="F14" i="8"/>
  <c r="H14" i="8"/>
  <c r="D13" i="8"/>
  <c r="E13" i="8"/>
  <c r="F13" i="8"/>
  <c r="H13" i="8"/>
  <c r="H12" i="8"/>
  <c r="D10" i="8"/>
  <c r="E10" i="8"/>
  <c r="F10" i="8"/>
  <c r="H10" i="8"/>
  <c r="D9" i="8"/>
  <c r="E9" i="8"/>
  <c r="F9" i="8"/>
  <c r="H9" i="8"/>
  <c r="G23" i="8"/>
  <c r="G22" i="8"/>
  <c r="G20" i="8"/>
  <c r="G19" i="8"/>
  <c r="G17" i="8"/>
  <c r="G16" i="8"/>
  <c r="G14" i="8"/>
  <c r="G13" i="8"/>
  <c r="G10" i="8"/>
  <c r="G9" i="8"/>
  <c r="G56" i="8"/>
  <c r="C20" i="8"/>
  <c r="C19" i="8"/>
  <c r="C14" i="8"/>
  <c r="C13" i="8"/>
  <c r="C10" i="8"/>
  <c r="C9" i="8"/>
</calcChain>
</file>

<file path=xl/sharedStrings.xml><?xml version="1.0" encoding="utf-8"?>
<sst xmlns="http://schemas.openxmlformats.org/spreadsheetml/2006/main" count="165" uniqueCount="142">
  <si>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</si>
  <si>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</si>
  <si>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</si>
  <si>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</si>
  <si>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</si>
  <si>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</si>
  <si>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</si>
  <si>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</si>
  <si>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</si>
  <si>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</si>
  <si>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</si>
  <si>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</si>
  <si>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</si>
  <si>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</si>
  <si>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</si>
  <si>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</si>
  <si>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</si>
  <si>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</si>
  <si>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</si>
  <si>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</si>
  <si>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</si>
  <si>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</si>
  <si>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</si>
  <si>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</si>
  <si>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</si>
  <si>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</si>
  <si>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</si>
  <si>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</si>
  <si>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</si>
  <si>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</si>
  <si>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</si>
  <si>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</si>
  <si>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</si>
  <si>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</si>
  <si>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</si>
  <si>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</si>
  <si>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</si>
  <si>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</si>
  <si>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</si>
  <si>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</si>
  <si>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</si>
  <si>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</si>
  <si>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</si>
  <si>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</si>
  <si>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</si>
  <si>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</si>
  <si>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</si>
  <si>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</si>
  <si>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</si>
  <si>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</si>
  <si>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</si>
  <si>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период</t>
  </si>
  <si>
    <t>количество</t>
  </si>
  <si>
    <t>сумма, тыс.руб.</t>
  </si>
  <si>
    <t>сумма снижения, руб.</t>
  </si>
  <si>
    <t>Вид услуги</t>
  </si>
  <si>
    <t xml:space="preserve">                                     ПЕРЕЧЕНЬ УСЛУГ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</si>
  <si>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</si>
  <si>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</si>
  <si>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</si>
  <si>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</si>
  <si>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</si>
  <si>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</si>
  <si>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</si>
  <si>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</si>
  <si>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</si>
  <si>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</si>
  <si>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Договор управления</t>
  </si>
  <si>
    <t>нет</t>
  </si>
  <si>
    <t xml:space="preserve">Генеральный директор </t>
  </si>
  <si>
    <t>В.П. Козлов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</si>
  <si>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</si>
  <si>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</si>
  <si>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</si>
  <si>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</si>
  <si>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</si>
  <si>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</si>
  <si>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</si>
  <si>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uklr2006@mail.ru</t>
  </si>
  <si>
    <t>4. Текущий ремонт коммуникаций, проходящих через нежилые помещения</t>
  </si>
  <si>
    <t>1.4 Вывоз и утилизация ТБО</t>
  </si>
  <si>
    <t>неименование работ</t>
  </si>
  <si>
    <t>ООО "Чистый двор"</t>
  </si>
  <si>
    <t>ООО "Эра"</t>
  </si>
  <si>
    <t>ул. Тунгусская, 8</t>
  </si>
  <si>
    <t>2-265-897</t>
  </si>
  <si>
    <t>1.Сведения об Управляющей компании Ленинского района</t>
  </si>
  <si>
    <t xml:space="preserve"> ООО "Управляющая компания Ленинского района"</t>
  </si>
  <si>
    <t>от 27 .04. 2005г. Серия 25 № 01277949</t>
  </si>
  <si>
    <t>1 458,20 м2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</si>
  <si>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</si>
  <si>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</si>
  <si>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</si>
  <si>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</si>
  <si>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</si>
  <si>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</si>
  <si>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</si>
  <si>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</si>
  <si>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</si>
  <si>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</si>
  <si>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</si>
  <si>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</si>
  <si>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</si>
  <si>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</si>
  <si>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</si>
  <si>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№ 157 по ул.Светланская</t>
  </si>
  <si>
    <t>338,3  м2</t>
  </si>
  <si>
    <t>Ленинского района"</t>
  </si>
  <si>
    <t>01.02.2010 г.</t>
  </si>
  <si>
    <t>Колличество проживающих</t>
  </si>
  <si>
    <t>ИТОГО ПО ДОМУ:</t>
  </si>
  <si>
    <t>ПРОЧИЕ УСЛУГИ:</t>
  </si>
  <si>
    <t>ИТОГО ПО ПРОЧИМ УСЛУГАМ:</t>
  </si>
  <si>
    <t>5. Коммуникации на общедомовом имуществе, исполн. ОАО Ростелеком</t>
  </si>
  <si>
    <t>200 руб в мес</t>
  </si>
  <si>
    <t>Часть 2.( форма 2.8 стандарта раскрытия информации)</t>
  </si>
  <si>
    <t>тариф</t>
  </si>
  <si>
    <t>переплата потребителями</t>
  </si>
  <si>
    <t>задолженность потребителей</t>
  </si>
  <si>
    <t>ВСЕГО С УЧЕТОМ ОСТАТКОВ:</t>
  </si>
  <si>
    <t>ВСЕГО ПО ДОМУ:</t>
  </si>
  <si>
    <t>ООО " Восток Мегаполис "</t>
  </si>
  <si>
    <t>3.Коммунальные услуги всего:</t>
  </si>
  <si>
    <t xml:space="preserve">в том числе: </t>
  </si>
  <si>
    <t>ХВС на содержание ОИ МКД</t>
  </si>
  <si>
    <t>ГВС на содержание ОИ МКД</t>
  </si>
  <si>
    <t>Эл.энергия на содержание ОИ МКД</t>
  </si>
  <si>
    <t>Отвед. сточ. вод на содержание ОИ МКД</t>
  </si>
  <si>
    <t>263,50 м2</t>
  </si>
  <si>
    <t>работ нет</t>
  </si>
  <si>
    <t>исполнитель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</si>
  <si>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</si>
  <si>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</si>
  <si>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</si>
  <si>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</si>
  <si>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2018 г.</t>
  </si>
  <si>
    <t>3. Перечень работ, выполненных по статье " текущий ремонт"  в 2018 году.</t>
  </si>
  <si>
    <t>Часть 4</t>
  </si>
  <si>
    <t>План по статье "текущий ремонт" на 2019 год</t>
  </si>
  <si>
    <t>6. Рекламные конструкции на общедомовом имуществе</t>
  </si>
  <si>
    <t>Предложение Управляющей компании: ремонт системы электроснабжения; косметический ремонт л/клеток. Собственникам необходимо предоставить протокол общего собрания о согласии проведения указанных работ, либо принять собственное решение и представить в Управляющую компанию для формирования плана текущего ремонта по дому № 157 по ул. Светланской на 2019 год.</t>
  </si>
  <si>
    <t>ИСХ.  569/02  от  19.02.2019г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</si>
</sst>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/>
    <xf numFmtId="0" fontId="8" fillId="0" borderId="0" xfId="0" applyFont="1"/>
    <xf numFmtId="49" fontId="10" fillId="0" borderId="7" xfId="1" applyNumberFormat="1" applyFont="1" applyFill="1" applyBorder="1" applyAlignment="1">
      <alignment horizontal="center"/>
    </xf>
    <xf numFmtId="0" fontId="10" fillId="0" borderId="7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Fill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Border="1" applyAlignment="1"/>
    <xf numFmtId="0" fontId="0" fillId="0" borderId="0" xfId="0" applyFill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0" fillId="0" borderId="0" xfId="0" applyAlignment="1"/>
    <xf numFmtId="0" fontId="3" fillId="0" borderId="4" xfId="0" applyFont="1" applyBorder="1" applyAlignment="1"/>
    <xf numFmtId="0" fontId="3" fillId="0" borderId="8" xfId="0" applyFont="1" applyBorder="1" applyAlignment="1"/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3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/>
    <xf numFmtId="164" fontId="9" fillId="2" borderId="1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4" fillId="2" borderId="0" xfId="0" applyFont="1" applyFill="1"/>
    <xf numFmtId="2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15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/>
    <xf numFmtId="2" fontId="3" fillId="2" borderId="3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0" fillId="2" borderId="0" xfId="0" applyNumberFormat="1" applyFill="1" applyBorder="1"/>
    <xf numFmtId="164" fontId="0" fillId="2" borderId="0" xfId="0" applyNumberFormat="1" applyFill="1" applyBorder="1"/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6" xfId="2" applyNumberFormat="1" applyFill="1" applyBorder="1" applyAlignment="1" applyProtection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6" xfId="2" applyNumberFormat="1" applyFont="1" applyFill="1" applyBorder="1" applyAlignment="1" applyProtection="1">
      <alignment horizontal="center"/>
    </xf>
    <xf numFmtId="49" fontId="10" fillId="0" borderId="6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wrapText="1"/>
    </xf>
    <xf numFmtId="0" fontId="0" fillId="0" borderId="6" xfId="0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12" fillId="0" borderId="2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9" fillId="0" borderId="2" xfId="0" applyFont="1" applyFill="1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0" fillId="0" borderId="6" xfId="0" applyBorder="1" applyAlignment="1"/>
    <xf numFmtId="0" fontId="9" fillId="2" borderId="2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0" fillId="0" borderId="5" xfId="0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E10" sqref="E10"/>
    </sheetView>
  </sheetViews>
  <sheetFormatPr defaultRowHeight="15" x14ac:dyDescent="0.25"/>
  <cols>
    <col min="1" max="1" width="3" customWidth="1"/>
    <col min="2" max="2" width="27.85546875" customWidth="1"/>
    <col min="3" max="3" width="22.42578125" customWidth="1"/>
    <col min="4" max="4" width="26.85546875" customWidth="1"/>
    <col min="5" max="5" width="31.85546875" customWidth="1"/>
  </cols>
  <sheetData>
    <row r="1" spans="1:4" x14ac:dyDescent="0.25">
      <c r="A1" s="2" t="s">
        <v>131</v>
      </c>
      <c r="C1" s="1"/>
    </row>
    <row r="2" spans="1:4" ht="15" customHeight="1" x14ac:dyDescent="0.25">
      <c r="A2" s="2" t="s">
        <v>46</v>
      </c>
      <c r="C2" s="4"/>
    </row>
    <row r="3" spans="1:4" ht="15.75" x14ac:dyDescent="0.25">
      <c r="B3" s="4" t="s">
        <v>10</v>
      </c>
      <c r="C3" s="23" t="s">
        <v>105</v>
      </c>
    </row>
    <row r="4" spans="1:4" s="22" customFormat="1" ht="14.25" customHeight="1" x14ac:dyDescent="0.2">
      <c r="A4" s="21" t="s">
        <v>141</v>
      </c>
      <c r="C4" s="21"/>
    </row>
    <row r="5" spans="1:4" ht="15" customHeight="1" x14ac:dyDescent="0.25">
      <c r="A5" s="4" t="s">
        <v>8</v>
      </c>
      <c r="C5" s="4"/>
    </row>
    <row r="6" spans="1:4" s="22" customFormat="1" ht="12.75" customHeight="1" x14ac:dyDescent="0.25">
      <c r="A6" s="4" t="s">
        <v>86</v>
      </c>
      <c r="C6" s="21"/>
    </row>
    <row r="7" spans="1:4" s="22" customFormat="1" ht="12.75" customHeight="1" x14ac:dyDescent="0.25">
      <c r="A7" s="5"/>
      <c r="B7"/>
      <c r="C7"/>
      <c r="D7"/>
    </row>
    <row r="8" spans="1:4" s="3" customFormat="1" ht="15" customHeight="1" x14ac:dyDescent="0.25">
      <c r="A8" s="13" t="s">
        <v>0</v>
      </c>
      <c r="B8" s="14" t="s">
        <v>9</v>
      </c>
      <c r="C8" s="26" t="s">
        <v>87</v>
      </c>
      <c r="D8" s="10"/>
    </row>
    <row r="9" spans="1:4" s="3" customFormat="1" ht="12" customHeight="1" x14ac:dyDescent="0.25">
      <c r="A9" s="13" t="s">
        <v>1</v>
      </c>
      <c r="B9" s="14" t="s">
        <v>11</v>
      </c>
      <c r="C9" s="136" t="s">
        <v>12</v>
      </c>
      <c r="D9" s="137"/>
    </row>
    <row r="10" spans="1:4" s="3" customFormat="1" ht="24" customHeight="1" x14ac:dyDescent="0.25">
      <c r="A10" s="13" t="s">
        <v>2</v>
      </c>
      <c r="B10" s="15" t="s">
        <v>13</v>
      </c>
      <c r="C10" s="138" t="s">
        <v>88</v>
      </c>
      <c r="D10" s="139"/>
    </row>
    <row r="11" spans="1:4" s="3" customFormat="1" ht="15" customHeight="1" x14ac:dyDescent="0.25">
      <c r="A11" s="13" t="s">
        <v>3</v>
      </c>
      <c r="B11" s="14" t="s">
        <v>14</v>
      </c>
      <c r="C11" s="136" t="s">
        <v>15</v>
      </c>
      <c r="D11" s="137"/>
    </row>
    <row r="12" spans="1:4" s="3" customFormat="1" ht="16.5" customHeight="1" x14ac:dyDescent="0.25">
      <c r="A12" s="142">
        <v>5</v>
      </c>
      <c r="B12" s="142" t="s">
        <v>90</v>
      </c>
      <c r="C12" s="55" t="s">
        <v>91</v>
      </c>
      <c r="D12" s="56" t="s">
        <v>92</v>
      </c>
    </row>
    <row r="13" spans="1:4" s="3" customFormat="1" ht="14.25" customHeight="1" x14ac:dyDescent="0.25">
      <c r="A13" s="142"/>
      <c r="B13" s="142"/>
      <c r="C13" s="55" t="s">
        <v>93</v>
      </c>
      <c r="D13" s="56" t="s">
        <v>94</v>
      </c>
    </row>
    <row r="14" spans="1:4" s="3" customFormat="1" x14ac:dyDescent="0.25">
      <c r="A14" s="142"/>
      <c r="B14" s="142"/>
      <c r="C14" s="55" t="s">
        <v>95</v>
      </c>
      <c r="D14" s="56" t="s">
        <v>96</v>
      </c>
    </row>
    <row r="15" spans="1:4" s="3" customFormat="1" ht="16.5" customHeight="1" x14ac:dyDescent="0.25">
      <c r="A15" s="142"/>
      <c r="B15" s="142"/>
      <c r="C15" s="55" t="s">
        <v>97</v>
      </c>
      <c r="D15" s="56" t="s">
        <v>98</v>
      </c>
    </row>
    <row r="16" spans="1:4" s="3" customFormat="1" ht="16.5" customHeight="1" x14ac:dyDescent="0.25">
      <c r="A16" s="142"/>
      <c r="B16" s="142"/>
      <c r="C16" s="55" t="s">
        <v>99</v>
      </c>
      <c r="D16" s="56" t="s">
        <v>100</v>
      </c>
    </row>
    <row r="17" spans="1:4" s="5" customFormat="1" ht="15.75" customHeight="1" x14ac:dyDescent="0.25">
      <c r="A17" s="142"/>
      <c r="B17" s="142"/>
      <c r="C17" s="55" t="s">
        <v>101</v>
      </c>
      <c r="D17" s="56" t="s">
        <v>102</v>
      </c>
    </row>
    <row r="18" spans="1:4" s="5" customFormat="1" ht="15.75" customHeight="1" x14ac:dyDescent="0.25">
      <c r="A18" s="142"/>
      <c r="B18" s="142"/>
      <c r="C18" s="57" t="s">
        <v>103</v>
      </c>
      <c r="D18" s="56" t="s">
        <v>104</v>
      </c>
    </row>
    <row r="19" spans="1:4" ht="21.75" customHeight="1" x14ac:dyDescent="0.25">
      <c r="A19" s="13" t="s">
        <v>4</v>
      </c>
      <c r="B19" s="14" t="s">
        <v>16</v>
      </c>
      <c r="C19" s="143" t="s">
        <v>78</v>
      </c>
      <c r="D19" s="144"/>
    </row>
    <row r="20" spans="1:4" s="5" customFormat="1" ht="20.25" customHeight="1" x14ac:dyDescent="0.25">
      <c r="A20" s="13" t="s">
        <v>5</v>
      </c>
      <c r="B20" s="14" t="s">
        <v>17</v>
      </c>
      <c r="C20" s="145" t="s">
        <v>50</v>
      </c>
      <c r="D20" s="146"/>
    </row>
    <row r="21" spans="1:4" s="5" customFormat="1" ht="15" customHeight="1" x14ac:dyDescent="0.25">
      <c r="A21" s="13" t="s">
        <v>6</v>
      </c>
      <c r="B21" s="14" t="s">
        <v>18</v>
      </c>
      <c r="C21" s="138" t="s">
        <v>19</v>
      </c>
      <c r="D21" s="147"/>
    </row>
    <row r="22" spans="1:4" ht="13.5" customHeight="1" x14ac:dyDescent="0.25">
      <c r="A22" s="24"/>
      <c r="B22" s="25"/>
      <c r="C22" s="24"/>
      <c r="D22" s="24"/>
    </row>
    <row r="23" spans="1:4" x14ac:dyDescent="0.25">
      <c r="A23" s="8" t="s">
        <v>20</v>
      </c>
      <c r="B23" s="17"/>
      <c r="C23" s="17"/>
      <c r="D23" s="17"/>
    </row>
    <row r="24" spans="1:4" ht="12.75" customHeight="1" x14ac:dyDescent="0.25">
      <c r="A24" s="16"/>
      <c r="B24" s="17"/>
      <c r="C24" s="17"/>
      <c r="D24" s="17"/>
    </row>
    <row r="25" spans="1:4" ht="23.25" x14ac:dyDescent="0.25">
      <c r="A25" s="6"/>
      <c r="B25" s="18" t="s">
        <v>21</v>
      </c>
      <c r="C25" s="7" t="s">
        <v>22</v>
      </c>
      <c r="D25" s="9" t="s">
        <v>23</v>
      </c>
    </row>
    <row r="26" spans="1:4" ht="27.75" customHeight="1" x14ac:dyDescent="0.25">
      <c r="A26" s="133" t="s">
        <v>26</v>
      </c>
      <c r="B26" s="134"/>
      <c r="C26" s="134"/>
      <c r="D26" s="135"/>
    </row>
    <row r="27" spans="1:4" ht="12" customHeight="1" x14ac:dyDescent="0.25">
      <c r="A27" s="52"/>
      <c r="B27" s="53"/>
      <c r="C27" s="53"/>
      <c r="D27" s="54"/>
    </row>
    <row r="28" spans="1:4" ht="13.5" customHeight="1" x14ac:dyDescent="0.25">
      <c r="A28" s="7">
        <v>1</v>
      </c>
      <c r="B28" s="6" t="s">
        <v>82</v>
      </c>
      <c r="C28" s="6" t="s">
        <v>24</v>
      </c>
      <c r="D28" s="6" t="s">
        <v>25</v>
      </c>
    </row>
    <row r="29" spans="1:4" x14ac:dyDescent="0.25">
      <c r="A29" s="20" t="s">
        <v>27</v>
      </c>
      <c r="B29" s="19"/>
      <c r="C29" s="19"/>
      <c r="D29" s="19"/>
    </row>
    <row r="30" spans="1:4" x14ac:dyDescent="0.25">
      <c r="A30" s="7">
        <v>1</v>
      </c>
      <c r="B30" s="6" t="s">
        <v>83</v>
      </c>
      <c r="C30" s="6" t="s">
        <v>84</v>
      </c>
      <c r="D30" s="6" t="s">
        <v>85</v>
      </c>
    </row>
    <row r="31" spans="1:4" x14ac:dyDescent="0.25">
      <c r="A31" s="20" t="s">
        <v>39</v>
      </c>
      <c r="B31" s="19"/>
      <c r="C31" s="19"/>
      <c r="D31" s="19"/>
    </row>
    <row r="32" spans="1:4" x14ac:dyDescent="0.25">
      <c r="A32" s="20" t="s">
        <v>40</v>
      </c>
      <c r="B32" s="19"/>
      <c r="C32" s="19"/>
      <c r="D32" s="19"/>
    </row>
    <row r="33" spans="1:4" x14ac:dyDescent="0.25">
      <c r="A33" s="7">
        <v>1</v>
      </c>
      <c r="B33" s="6" t="s">
        <v>121</v>
      </c>
      <c r="C33" s="6" t="s">
        <v>84</v>
      </c>
      <c r="D33" s="6" t="s">
        <v>28</v>
      </c>
    </row>
    <row r="34" spans="1:4" ht="15" customHeight="1" x14ac:dyDescent="0.25">
      <c r="A34" s="20" t="s">
        <v>29</v>
      </c>
      <c r="B34" s="19"/>
      <c r="C34" s="19"/>
      <c r="D34" s="19"/>
    </row>
    <row r="35" spans="1:4" x14ac:dyDescent="0.25">
      <c r="A35" s="7">
        <v>1</v>
      </c>
      <c r="B35" s="6" t="s">
        <v>30</v>
      </c>
      <c r="C35" s="6" t="s">
        <v>24</v>
      </c>
      <c r="D35" s="6" t="s">
        <v>25</v>
      </c>
    </row>
    <row r="36" spans="1:4" x14ac:dyDescent="0.25">
      <c r="A36" s="27"/>
      <c r="B36" s="12"/>
      <c r="C36" s="12"/>
      <c r="D36" s="12"/>
    </row>
    <row r="37" spans="1:4" x14ac:dyDescent="0.25">
      <c r="A37" s="4" t="s">
        <v>45</v>
      </c>
      <c r="B37" s="19"/>
      <c r="C37" s="19"/>
      <c r="D37" s="19"/>
    </row>
    <row r="38" spans="1:4" ht="15" customHeight="1" x14ac:dyDescent="0.25">
      <c r="A38" s="7">
        <v>1</v>
      </c>
      <c r="B38" s="6" t="s">
        <v>31</v>
      </c>
      <c r="C38" s="140">
        <v>1960</v>
      </c>
      <c r="D38" s="141"/>
    </row>
    <row r="39" spans="1:4" x14ac:dyDescent="0.25">
      <c r="A39" s="7">
        <v>2</v>
      </c>
      <c r="B39" s="6" t="s">
        <v>33</v>
      </c>
      <c r="C39" s="140">
        <v>5</v>
      </c>
      <c r="D39" s="141"/>
    </row>
    <row r="40" spans="1:4" x14ac:dyDescent="0.25">
      <c r="A40" s="7">
        <v>3</v>
      </c>
      <c r="B40" s="6" t="s">
        <v>34</v>
      </c>
      <c r="C40" s="140">
        <v>2</v>
      </c>
      <c r="D40" s="141"/>
    </row>
    <row r="41" spans="1:4" ht="15" customHeight="1" x14ac:dyDescent="0.25">
      <c r="A41" s="7">
        <v>4</v>
      </c>
      <c r="B41" s="6" t="s">
        <v>32</v>
      </c>
      <c r="C41" s="140" t="s">
        <v>68</v>
      </c>
      <c r="D41" s="141"/>
    </row>
    <row r="42" spans="1:4" x14ac:dyDescent="0.25">
      <c r="A42" s="7">
        <v>5</v>
      </c>
      <c r="B42" s="6" t="s">
        <v>35</v>
      </c>
      <c r="C42" s="140" t="s">
        <v>68</v>
      </c>
      <c r="D42" s="141"/>
    </row>
    <row r="43" spans="1:4" x14ac:dyDescent="0.25">
      <c r="A43" s="7">
        <v>6</v>
      </c>
      <c r="B43" s="6" t="s">
        <v>36</v>
      </c>
      <c r="C43" s="140" t="s">
        <v>89</v>
      </c>
      <c r="D43" s="141"/>
    </row>
    <row r="44" spans="1:4" ht="15" customHeight="1" x14ac:dyDescent="0.25">
      <c r="A44" s="7">
        <v>7</v>
      </c>
      <c r="B44" s="6" t="s">
        <v>37</v>
      </c>
      <c r="C44" s="140" t="s">
        <v>106</v>
      </c>
      <c r="D44" s="141"/>
    </row>
    <row r="45" spans="1:4" x14ac:dyDescent="0.25">
      <c r="A45" s="7">
        <v>8</v>
      </c>
      <c r="B45" s="6" t="s">
        <v>38</v>
      </c>
      <c r="C45" s="140" t="s">
        <v>128</v>
      </c>
      <c r="D45" s="141"/>
    </row>
    <row r="46" spans="1:4" x14ac:dyDescent="0.25">
      <c r="A46" s="7">
        <v>9</v>
      </c>
      <c r="B46" s="6" t="s">
        <v>109</v>
      </c>
      <c r="C46" s="140">
        <v>52</v>
      </c>
      <c r="D46" s="139"/>
    </row>
    <row r="47" spans="1:4" x14ac:dyDescent="0.25">
      <c r="A47" s="7">
        <v>10</v>
      </c>
      <c r="B47" s="6" t="s">
        <v>67</v>
      </c>
      <c r="C47" s="148" t="s">
        <v>108</v>
      </c>
      <c r="D47" s="141"/>
    </row>
    <row r="48" spans="1:4" x14ac:dyDescent="0.25">
      <c r="A48" s="4"/>
    </row>
    <row r="49" spans="1:4" x14ac:dyDescent="0.25">
      <c r="A49" s="4"/>
    </row>
    <row r="51" spans="1:4" x14ac:dyDescent="0.25">
      <c r="A51" s="58"/>
      <c r="B51" s="58"/>
      <c r="C51" s="59"/>
      <c r="D51" s="60"/>
    </row>
    <row r="52" spans="1:4" x14ac:dyDescent="0.25">
      <c r="A52" s="58"/>
      <c r="B52" s="58"/>
      <c r="C52" s="59"/>
      <c r="D52" s="60"/>
    </row>
    <row r="53" spans="1:4" x14ac:dyDescent="0.25">
      <c r="A53" s="58"/>
      <c r="B53" s="58"/>
      <c r="C53" s="59"/>
      <c r="D53" s="60"/>
    </row>
    <row r="54" spans="1:4" x14ac:dyDescent="0.25">
      <c r="A54" s="58"/>
      <c r="B54" s="58"/>
      <c r="C54" s="59"/>
      <c r="D54" s="60"/>
    </row>
    <row r="55" spans="1:4" x14ac:dyDescent="0.25">
      <c r="A55" s="58"/>
      <c r="B55" s="58"/>
      <c r="C55" s="61"/>
      <c r="D55" s="60"/>
    </row>
    <row r="56" spans="1:4" x14ac:dyDescent="0.25">
      <c r="A56" s="58"/>
      <c r="B56" s="58"/>
      <c r="C56" s="62"/>
      <c r="D56" s="60"/>
    </row>
  </sheetData>
  <mergeCells count="19">
    <mergeCell ref="C47:D47"/>
    <mergeCell ref="C41:D41"/>
    <mergeCell ref="C42:D42"/>
    <mergeCell ref="C43:D43"/>
    <mergeCell ref="C44:D44"/>
    <mergeCell ref="C45:D45"/>
    <mergeCell ref="C46:D46"/>
    <mergeCell ref="A26:D26"/>
    <mergeCell ref="C9:D9"/>
    <mergeCell ref="C10:D10"/>
    <mergeCell ref="C11:D11"/>
    <mergeCell ref="C40:D40"/>
    <mergeCell ref="C38:D38"/>
    <mergeCell ref="C39:D39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"/>
  <sheetViews>
    <sheetView topLeftCell="A10" workbookViewId="0">
      <selection activeCell="O54" sqref="O54"/>
    </sheetView>
  </sheetViews>
  <sheetFormatPr defaultRowHeight="15" x14ac:dyDescent="0.25"/>
  <cols>
    <col min="1" max="1" width="15.85546875" customWidth="1"/>
    <col min="2" max="2" width="11.7109375" style="30" customWidth="1"/>
    <col min="3" max="3" width="8.5703125" style="45" customWidth="1"/>
    <col min="4" max="4" width="8.28515625" customWidth="1"/>
    <col min="5" max="5" width="9" customWidth="1"/>
    <col min="6" max="6" width="9.7109375" customWidth="1"/>
    <col min="7" max="7" width="14" customWidth="1"/>
    <col min="8" max="8" width="12.140625" customWidth="1"/>
  </cols>
  <sheetData>
    <row r="1" spans="1:26" x14ac:dyDescent="0.25">
      <c r="A1" s="4" t="s">
        <v>115</v>
      </c>
      <c r="B1"/>
      <c r="C1" s="36"/>
      <c r="D1" s="36"/>
      <c r="G1" s="36"/>
      <c r="H1" s="1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6.5" customHeight="1" x14ac:dyDescent="0.25">
      <c r="A2" s="4" t="s">
        <v>132</v>
      </c>
      <c r="B2"/>
      <c r="C2" s="36"/>
      <c r="D2" s="36"/>
      <c r="G2" s="36"/>
      <c r="H2" s="1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s="105" customFormat="1" ht="25.5" customHeight="1" x14ac:dyDescent="0.25">
      <c r="A3" s="162" t="s">
        <v>133</v>
      </c>
      <c r="B3" s="162"/>
      <c r="C3" s="98"/>
      <c r="D3" s="99">
        <f>D5+D4</f>
        <v>587.11</v>
      </c>
      <c r="E3" s="100"/>
      <c r="F3" s="101"/>
      <c r="G3" s="101"/>
      <c r="H3" s="102"/>
      <c r="I3" s="103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26" s="105" customFormat="1" ht="14.25" customHeight="1" x14ac:dyDescent="0.25">
      <c r="A4" s="162" t="s">
        <v>117</v>
      </c>
      <c r="B4" s="163"/>
      <c r="C4" s="98"/>
      <c r="D4" s="99">
        <f>D25+D38+D41+D43</f>
        <v>676.46</v>
      </c>
      <c r="E4" s="100"/>
      <c r="F4" s="101"/>
      <c r="G4" s="101"/>
      <c r="H4" s="106"/>
      <c r="I4" s="103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26" s="105" customFormat="1" ht="13.5" customHeight="1" x14ac:dyDescent="0.25">
      <c r="A5" s="162" t="s">
        <v>118</v>
      </c>
      <c r="B5" s="163"/>
      <c r="C5" s="98"/>
      <c r="D5" s="99">
        <f>D8+D29+D39+D42</f>
        <v>-89.350000000000009</v>
      </c>
      <c r="E5" s="100"/>
      <c r="F5" s="101"/>
      <c r="G5" s="101"/>
      <c r="H5" s="102"/>
      <c r="I5" s="103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26" ht="15" customHeight="1" x14ac:dyDescent="0.25">
      <c r="A6" s="178" t="s">
        <v>134</v>
      </c>
      <c r="B6" s="179"/>
      <c r="C6" s="179"/>
      <c r="D6" s="179"/>
      <c r="E6" s="179"/>
      <c r="F6" s="179"/>
      <c r="G6" s="179"/>
      <c r="H6" s="180"/>
      <c r="I6" s="83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56.25" customHeight="1" x14ac:dyDescent="0.25">
      <c r="A7" s="171" t="s">
        <v>56</v>
      </c>
      <c r="B7" s="168"/>
      <c r="C7" s="82" t="s">
        <v>116</v>
      </c>
      <c r="D7" s="28" t="s">
        <v>57</v>
      </c>
      <c r="E7" s="28" t="s">
        <v>58</v>
      </c>
      <c r="F7" s="28" t="s">
        <v>59</v>
      </c>
      <c r="G7" s="37" t="s">
        <v>60</v>
      </c>
      <c r="H7" s="28" t="s">
        <v>61</v>
      </c>
      <c r="I7" s="83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7.25" customHeight="1" x14ac:dyDescent="0.25">
      <c r="A8" s="171" t="s">
        <v>62</v>
      </c>
      <c r="B8" s="175"/>
      <c r="C8" s="42">
        <f>C12+C15+C18+C21</f>
        <v>15.830000000000002</v>
      </c>
      <c r="D8" s="64">
        <v>-83.67</v>
      </c>
      <c r="E8" s="42">
        <f>E12+E15+E18+E21</f>
        <v>272.27</v>
      </c>
      <c r="F8" s="42">
        <f>F12+F15+F18+F21</f>
        <v>257.56</v>
      </c>
      <c r="G8" s="42">
        <f>F8</f>
        <v>257.56</v>
      </c>
      <c r="H8" s="67">
        <f>F8-E8+D8</f>
        <v>-98.379999999999981</v>
      </c>
      <c r="J8" s="68"/>
    </row>
    <row r="9" spans="1:26" x14ac:dyDescent="0.25">
      <c r="A9" s="38" t="s">
        <v>63</v>
      </c>
      <c r="B9" s="39"/>
      <c r="C9" s="43">
        <f>C8-C10</f>
        <v>14.247000000000002</v>
      </c>
      <c r="D9" s="48">
        <f>D8-D10</f>
        <v>-75.302999999999997</v>
      </c>
      <c r="E9" s="43">
        <f>E8-E10</f>
        <v>245.04299999999998</v>
      </c>
      <c r="F9" s="43">
        <f>F8-F10</f>
        <v>231.804</v>
      </c>
      <c r="G9" s="43">
        <f>G8-G10</f>
        <v>231.804</v>
      </c>
      <c r="H9" s="48">
        <f t="shared" ref="H9:H10" si="0">F9-E9+D9</f>
        <v>-88.541999999999973</v>
      </c>
      <c r="J9" s="68"/>
    </row>
    <row r="10" spans="1:26" x14ac:dyDescent="0.25">
      <c r="A10" s="174" t="s">
        <v>64</v>
      </c>
      <c r="B10" s="157"/>
      <c r="C10" s="43">
        <f>C8*10%</f>
        <v>1.5830000000000002</v>
      </c>
      <c r="D10" s="48">
        <f>D8*10%</f>
        <v>-8.3670000000000009</v>
      </c>
      <c r="E10" s="43">
        <f>E8*10%</f>
        <v>27.227</v>
      </c>
      <c r="F10" s="43">
        <f>F8*10%</f>
        <v>25.756</v>
      </c>
      <c r="G10" s="43">
        <f>G8*10%</f>
        <v>25.756</v>
      </c>
      <c r="H10" s="48">
        <f t="shared" si="0"/>
        <v>-9.838000000000001</v>
      </c>
    </row>
    <row r="11" spans="1:26" ht="12.75" customHeight="1" x14ac:dyDescent="0.25">
      <c r="A11" s="181" t="s">
        <v>65</v>
      </c>
      <c r="B11" s="182"/>
      <c r="C11" s="182"/>
      <c r="D11" s="182"/>
      <c r="E11" s="182"/>
      <c r="F11" s="182"/>
      <c r="G11" s="182"/>
      <c r="H11" s="175"/>
    </row>
    <row r="12" spans="1:26" x14ac:dyDescent="0.25">
      <c r="A12" s="172" t="s">
        <v>47</v>
      </c>
      <c r="B12" s="173"/>
      <c r="C12" s="42">
        <v>5.65</v>
      </c>
      <c r="D12" s="29">
        <v>-31.33</v>
      </c>
      <c r="E12" s="65">
        <v>97.36</v>
      </c>
      <c r="F12" s="65">
        <v>92.58</v>
      </c>
      <c r="G12" s="65">
        <f>F12</f>
        <v>92.58</v>
      </c>
      <c r="H12" s="48">
        <f>F12-E12+D12</f>
        <v>-36.11</v>
      </c>
      <c r="J12" s="69"/>
    </row>
    <row r="13" spans="1:26" x14ac:dyDescent="0.25">
      <c r="A13" s="38" t="s">
        <v>63</v>
      </c>
      <c r="B13" s="39"/>
      <c r="C13" s="43">
        <f>C12-C14</f>
        <v>5.085</v>
      </c>
      <c r="D13" s="48">
        <f>D12-D14</f>
        <v>-28.196999999999999</v>
      </c>
      <c r="E13" s="43">
        <f>E12-E14</f>
        <v>87.623999999999995</v>
      </c>
      <c r="F13" s="43">
        <f>F12-F14</f>
        <v>83.322000000000003</v>
      </c>
      <c r="G13" s="43">
        <f>G12-G14</f>
        <v>83.322000000000003</v>
      </c>
      <c r="H13" s="48">
        <f t="shared" ref="H13:H23" si="1">F13-E13+D13</f>
        <v>-32.498999999999995</v>
      </c>
    </row>
    <row r="14" spans="1:26" x14ac:dyDescent="0.25">
      <c r="A14" s="174" t="s">
        <v>64</v>
      </c>
      <c r="B14" s="157"/>
      <c r="C14" s="43">
        <f>C12*10%</f>
        <v>0.56500000000000006</v>
      </c>
      <c r="D14" s="48">
        <f>D12*10%</f>
        <v>-3.133</v>
      </c>
      <c r="E14" s="43">
        <f>E12*10%</f>
        <v>9.7360000000000007</v>
      </c>
      <c r="F14" s="43">
        <f>F12*10%</f>
        <v>9.2580000000000009</v>
      </c>
      <c r="G14" s="43">
        <f>G12*10%</f>
        <v>9.2580000000000009</v>
      </c>
      <c r="H14" s="48">
        <f t="shared" si="1"/>
        <v>-3.6109999999999998</v>
      </c>
    </row>
    <row r="15" spans="1:26" ht="23.25" customHeight="1" x14ac:dyDescent="0.25">
      <c r="A15" s="172" t="s">
        <v>41</v>
      </c>
      <c r="B15" s="173"/>
      <c r="C15" s="42">
        <v>3.45</v>
      </c>
      <c r="D15" s="29">
        <v>-19.11</v>
      </c>
      <c r="E15" s="65">
        <v>59.45</v>
      </c>
      <c r="F15" s="65">
        <v>56.53</v>
      </c>
      <c r="G15" s="65">
        <f>F15</f>
        <v>56.53</v>
      </c>
      <c r="H15" s="48">
        <f t="shared" si="1"/>
        <v>-22.03</v>
      </c>
    </row>
    <row r="16" spans="1:26" x14ac:dyDescent="0.25">
      <c r="A16" s="38" t="s">
        <v>63</v>
      </c>
      <c r="B16" s="39"/>
      <c r="C16" s="43">
        <f>C15-C17</f>
        <v>3.105</v>
      </c>
      <c r="D16" s="48">
        <f>D15-D17</f>
        <v>-17.198999999999998</v>
      </c>
      <c r="E16" s="43">
        <f>E15-E17</f>
        <v>53.505000000000003</v>
      </c>
      <c r="F16" s="43">
        <f>F15-F17</f>
        <v>50.877000000000002</v>
      </c>
      <c r="G16" s="43">
        <f>G15-G17</f>
        <v>50.877000000000002</v>
      </c>
      <c r="H16" s="48">
        <f t="shared" si="1"/>
        <v>-19.826999999999998</v>
      </c>
    </row>
    <row r="17" spans="1:8" ht="15" customHeight="1" x14ac:dyDescent="0.25">
      <c r="A17" s="174" t="s">
        <v>64</v>
      </c>
      <c r="B17" s="157"/>
      <c r="C17" s="43">
        <f>C15*10%</f>
        <v>0.34500000000000003</v>
      </c>
      <c r="D17" s="48">
        <f>D15*10%</f>
        <v>-1.911</v>
      </c>
      <c r="E17" s="43">
        <f>E15*10%</f>
        <v>5.9450000000000003</v>
      </c>
      <c r="F17" s="43">
        <f>F15*10%</f>
        <v>5.6530000000000005</v>
      </c>
      <c r="G17" s="43">
        <f>G15*10%</f>
        <v>5.6530000000000005</v>
      </c>
      <c r="H17" s="48">
        <f t="shared" si="1"/>
        <v>-2.2029999999999998</v>
      </c>
    </row>
    <row r="18" spans="1:8" ht="12" customHeight="1" x14ac:dyDescent="0.25">
      <c r="A18" s="172" t="s">
        <v>48</v>
      </c>
      <c r="B18" s="173"/>
      <c r="C18" s="41">
        <v>2.37</v>
      </c>
      <c r="D18" s="29">
        <v>-13.21</v>
      </c>
      <c r="E18" s="65">
        <v>40.840000000000003</v>
      </c>
      <c r="F18" s="65">
        <v>38.83</v>
      </c>
      <c r="G18" s="65">
        <f>F18</f>
        <v>38.83</v>
      </c>
      <c r="H18" s="48">
        <f t="shared" si="1"/>
        <v>-15.220000000000006</v>
      </c>
    </row>
    <row r="19" spans="1:8" ht="13.5" customHeight="1" x14ac:dyDescent="0.25">
      <c r="A19" s="38" t="s">
        <v>63</v>
      </c>
      <c r="B19" s="39"/>
      <c r="C19" s="43">
        <f>C18-C20</f>
        <v>2.133</v>
      </c>
      <c r="D19" s="48">
        <f>D18-D20</f>
        <v>-11.889000000000001</v>
      </c>
      <c r="E19" s="43">
        <f>E18-E20</f>
        <v>36.756</v>
      </c>
      <c r="F19" s="43">
        <f>F18-F20</f>
        <v>34.946999999999996</v>
      </c>
      <c r="G19" s="43">
        <f>G18-G20</f>
        <v>34.946999999999996</v>
      </c>
      <c r="H19" s="48">
        <f t="shared" si="1"/>
        <v>-13.698000000000006</v>
      </c>
    </row>
    <row r="20" spans="1:8" ht="12.75" customHeight="1" x14ac:dyDescent="0.25">
      <c r="A20" s="174" t="s">
        <v>64</v>
      </c>
      <c r="B20" s="157"/>
      <c r="C20" s="43">
        <f>C18*10%</f>
        <v>0.23700000000000002</v>
      </c>
      <c r="D20" s="48">
        <f>D18*10%</f>
        <v>-1.3210000000000002</v>
      </c>
      <c r="E20" s="43">
        <f>E18*10%</f>
        <v>4.0840000000000005</v>
      </c>
      <c r="F20" s="43">
        <f>F18*10%</f>
        <v>3.883</v>
      </c>
      <c r="G20" s="43">
        <f>G18*10%</f>
        <v>3.883</v>
      </c>
      <c r="H20" s="48">
        <f t="shared" si="1"/>
        <v>-1.5220000000000007</v>
      </c>
    </row>
    <row r="21" spans="1:8" ht="14.25" customHeight="1" x14ac:dyDescent="0.25">
      <c r="A21" s="11" t="s">
        <v>80</v>
      </c>
      <c r="B21" s="40"/>
      <c r="C21" s="44">
        <v>4.3600000000000003</v>
      </c>
      <c r="D21" s="7">
        <v>-20.02</v>
      </c>
      <c r="E21" s="43">
        <v>74.62</v>
      </c>
      <c r="F21" s="43">
        <v>69.62</v>
      </c>
      <c r="G21" s="43">
        <f>F21</f>
        <v>69.62</v>
      </c>
      <c r="H21" s="48">
        <f t="shared" si="1"/>
        <v>-25.02</v>
      </c>
    </row>
    <row r="22" spans="1:8" ht="14.25" customHeight="1" x14ac:dyDescent="0.25">
      <c r="A22" s="38" t="s">
        <v>63</v>
      </c>
      <c r="B22" s="39"/>
      <c r="C22" s="43">
        <f>C21-C23</f>
        <v>3.9240000000000004</v>
      </c>
      <c r="D22" s="48">
        <f>D21-D23</f>
        <v>-18.018000000000001</v>
      </c>
      <c r="E22" s="43">
        <f>E21-E23</f>
        <v>67.158000000000001</v>
      </c>
      <c r="F22" s="43">
        <f>F21-F23</f>
        <v>62.658000000000001</v>
      </c>
      <c r="G22" s="43">
        <f>G21-G23</f>
        <v>62.658000000000001</v>
      </c>
      <c r="H22" s="48">
        <f t="shared" si="1"/>
        <v>-22.518000000000001</v>
      </c>
    </row>
    <row r="23" spans="1:8" x14ac:dyDescent="0.25">
      <c r="A23" s="174" t="s">
        <v>64</v>
      </c>
      <c r="B23" s="157"/>
      <c r="C23" s="43">
        <f>C21*10%</f>
        <v>0.43600000000000005</v>
      </c>
      <c r="D23" s="48">
        <f>D21*10%</f>
        <v>-2.0020000000000002</v>
      </c>
      <c r="E23" s="43">
        <f>E21*10%</f>
        <v>7.4620000000000006</v>
      </c>
      <c r="F23" s="43">
        <f>F21*10%</f>
        <v>6.9620000000000006</v>
      </c>
      <c r="G23" s="43">
        <f>G21*10%</f>
        <v>6.9620000000000006</v>
      </c>
      <c r="H23" s="48">
        <f t="shared" si="1"/>
        <v>-2.5020000000000002</v>
      </c>
    </row>
    <row r="24" spans="1:8" s="105" customFormat="1" ht="9.75" customHeight="1" x14ac:dyDescent="0.25">
      <c r="A24" s="107"/>
      <c r="B24" s="108"/>
      <c r="C24" s="109"/>
      <c r="D24" s="110"/>
      <c r="E24" s="109"/>
      <c r="F24" s="109"/>
      <c r="G24" s="111"/>
      <c r="H24" s="112"/>
    </row>
    <row r="25" spans="1:8" ht="11.25" customHeight="1" x14ac:dyDescent="0.25">
      <c r="A25" s="171" t="s">
        <v>42</v>
      </c>
      <c r="B25" s="175"/>
      <c r="C25" s="44">
        <v>5.29</v>
      </c>
      <c r="D25" s="63">
        <v>557.38</v>
      </c>
      <c r="E25" s="44">
        <v>91.16</v>
      </c>
      <c r="F25" s="44">
        <v>86.68</v>
      </c>
      <c r="G25" s="66">
        <f>G27+G26</f>
        <v>8.668000000000001</v>
      </c>
      <c r="H25" s="44">
        <f>F25-E25-G25+D25+F25</f>
        <v>630.91200000000003</v>
      </c>
    </row>
    <row r="26" spans="1:8" s="4" customFormat="1" ht="12" customHeight="1" x14ac:dyDescent="0.25">
      <c r="A26" s="74" t="s">
        <v>66</v>
      </c>
      <c r="B26" s="75"/>
      <c r="C26" s="44">
        <f>C25-C27</f>
        <v>4.7610000000000001</v>
      </c>
      <c r="D26" s="63">
        <v>557.32000000000005</v>
      </c>
      <c r="E26" s="44">
        <f>E25-E27</f>
        <v>82.043999999999997</v>
      </c>
      <c r="F26" s="44">
        <f>F25-F27</f>
        <v>78.012</v>
      </c>
      <c r="G26" s="76">
        <v>0</v>
      </c>
      <c r="H26" s="123">
        <f t="shared" ref="H26:H29" si="2">F26-E26-G26+D26+F26</f>
        <v>631.29999999999995</v>
      </c>
    </row>
    <row r="27" spans="1:8" ht="12.75" customHeight="1" x14ac:dyDescent="0.25">
      <c r="A27" s="174" t="s">
        <v>64</v>
      </c>
      <c r="B27" s="157"/>
      <c r="C27" s="43">
        <f>C25*10%</f>
        <v>0.52900000000000003</v>
      </c>
      <c r="D27" s="48">
        <v>0.06</v>
      </c>
      <c r="E27" s="43">
        <f>E25*10%</f>
        <v>9.1159999999999997</v>
      </c>
      <c r="F27" s="43">
        <f>F25*10%</f>
        <v>8.668000000000001</v>
      </c>
      <c r="G27" s="43">
        <f>F27</f>
        <v>8.668000000000001</v>
      </c>
      <c r="H27" s="48">
        <f t="shared" si="2"/>
        <v>-0.38799999999999812</v>
      </c>
    </row>
    <row r="28" spans="1:8" ht="10.5" customHeight="1" x14ac:dyDescent="0.25">
      <c r="A28" s="130"/>
      <c r="B28" s="129"/>
      <c r="C28" s="43"/>
      <c r="D28" s="48"/>
      <c r="E28" s="43"/>
      <c r="F28" s="43"/>
      <c r="G28" s="43"/>
      <c r="H28" s="48"/>
    </row>
    <row r="29" spans="1:8" s="4" customFormat="1" ht="12.75" customHeight="1" x14ac:dyDescent="0.25">
      <c r="A29" s="176" t="s">
        <v>122</v>
      </c>
      <c r="B29" s="177"/>
      <c r="C29" s="101"/>
      <c r="D29" s="100">
        <v>-3.91</v>
      </c>
      <c r="E29" s="101">
        <f>E31+E32+E33+E34</f>
        <v>14.75</v>
      </c>
      <c r="F29" s="101">
        <f t="shared" ref="F29:G29" si="3">F31+F32+F33+F34</f>
        <v>14.239999999999998</v>
      </c>
      <c r="G29" s="101">
        <f t="shared" si="3"/>
        <v>14.239999999999998</v>
      </c>
      <c r="H29" s="67">
        <f t="shared" si="2"/>
        <v>-4.4200000000000017</v>
      </c>
    </row>
    <row r="30" spans="1:8" ht="12.75" customHeight="1" x14ac:dyDescent="0.25">
      <c r="A30" s="119" t="s">
        <v>123</v>
      </c>
      <c r="B30" s="108"/>
      <c r="C30" s="109"/>
      <c r="D30" s="112"/>
      <c r="E30" s="109"/>
      <c r="F30" s="109"/>
      <c r="G30" s="118"/>
      <c r="H30" s="100"/>
    </row>
    <row r="31" spans="1:8" ht="12.75" customHeight="1" x14ac:dyDescent="0.25">
      <c r="A31" s="169" t="s">
        <v>124</v>
      </c>
      <c r="B31" s="170"/>
      <c r="C31" s="109"/>
      <c r="D31" s="112">
        <v>-0.28000000000000003</v>
      </c>
      <c r="E31" s="109">
        <v>1.36</v>
      </c>
      <c r="F31" s="109">
        <v>1.29</v>
      </c>
      <c r="G31" s="118">
        <f>F31</f>
        <v>1.29</v>
      </c>
      <c r="H31" s="67">
        <f t="shared" ref="H31:H34" si="4">F31-E31-G31+D31+F31</f>
        <v>-0.35000000000000009</v>
      </c>
    </row>
    <row r="32" spans="1:8" ht="12.75" customHeight="1" x14ac:dyDescent="0.25">
      <c r="A32" s="169" t="s">
        <v>125</v>
      </c>
      <c r="B32" s="170"/>
      <c r="C32" s="109"/>
      <c r="D32" s="112">
        <v>-1.1499999999999999</v>
      </c>
      <c r="E32" s="109">
        <v>5.93</v>
      </c>
      <c r="F32" s="109">
        <v>5.64</v>
      </c>
      <c r="G32" s="118">
        <f t="shared" ref="G32:G34" si="5">F32</f>
        <v>5.64</v>
      </c>
      <c r="H32" s="67">
        <f t="shared" si="4"/>
        <v>-1.4400000000000004</v>
      </c>
    </row>
    <row r="33" spans="1:26" ht="12.75" customHeight="1" x14ac:dyDescent="0.25">
      <c r="A33" s="169" t="s">
        <v>126</v>
      </c>
      <c r="B33" s="170"/>
      <c r="C33" s="109"/>
      <c r="D33" s="112">
        <v>-2.29</v>
      </c>
      <c r="E33" s="109">
        <v>6.16</v>
      </c>
      <c r="F33" s="109">
        <v>6.1</v>
      </c>
      <c r="G33" s="118">
        <f t="shared" si="5"/>
        <v>6.1</v>
      </c>
      <c r="H33" s="67">
        <f t="shared" si="4"/>
        <v>-2.3499999999999996</v>
      </c>
    </row>
    <row r="34" spans="1:26" ht="24.75" customHeight="1" x14ac:dyDescent="0.25">
      <c r="A34" s="169" t="s">
        <v>127</v>
      </c>
      <c r="B34" s="170"/>
      <c r="C34" s="109"/>
      <c r="D34" s="112">
        <v>-0.19</v>
      </c>
      <c r="E34" s="109">
        <v>1.3</v>
      </c>
      <c r="F34" s="109">
        <v>1.21</v>
      </c>
      <c r="G34" s="118">
        <f t="shared" si="5"/>
        <v>1.21</v>
      </c>
      <c r="H34" s="67">
        <f t="shared" si="4"/>
        <v>-0.28000000000000003</v>
      </c>
    </row>
    <row r="35" spans="1:26" s="105" customFormat="1" x14ac:dyDescent="0.25">
      <c r="A35" s="113" t="s">
        <v>110</v>
      </c>
      <c r="B35" s="114"/>
      <c r="C35" s="101"/>
      <c r="D35" s="115"/>
      <c r="E35" s="101">
        <f>E8+E25+E29</f>
        <v>378.17999999999995</v>
      </c>
      <c r="F35" s="101">
        <f>F8+F25+F29</f>
        <v>358.48</v>
      </c>
      <c r="G35" s="101">
        <f>G8+G25+G29</f>
        <v>280.46800000000002</v>
      </c>
      <c r="H35" s="100"/>
      <c r="I35" s="117"/>
      <c r="J35" s="117"/>
    </row>
    <row r="36" spans="1:26" s="105" customFormat="1" x14ac:dyDescent="0.25">
      <c r="A36" s="113" t="s">
        <v>111</v>
      </c>
      <c r="B36" s="114"/>
      <c r="C36" s="101"/>
      <c r="D36" s="115"/>
      <c r="E36" s="101"/>
      <c r="F36" s="101"/>
      <c r="G36" s="116"/>
      <c r="H36" s="100"/>
      <c r="I36" s="117"/>
      <c r="J36" s="117"/>
    </row>
    <row r="37" spans="1:26" s="95" customFormat="1" ht="34.5" customHeight="1" x14ac:dyDescent="0.25">
      <c r="A37" s="158" t="s">
        <v>79</v>
      </c>
      <c r="B37" s="159"/>
      <c r="C37" s="84"/>
      <c r="D37" s="93">
        <v>90.64</v>
      </c>
      <c r="E37" s="88">
        <v>21.47</v>
      </c>
      <c r="F37" s="88">
        <v>21.47</v>
      </c>
      <c r="G37" s="89">
        <f>G39</f>
        <v>3.6499000000000001</v>
      </c>
      <c r="H37" s="44">
        <f>F37-E37-G37+D37+F37</f>
        <v>108.4601</v>
      </c>
    </row>
    <row r="38" spans="1:26" s="126" customFormat="1" ht="17.25" customHeight="1" x14ac:dyDescent="0.25">
      <c r="A38" s="38" t="s">
        <v>66</v>
      </c>
      <c r="B38" s="39"/>
      <c r="C38" s="85"/>
      <c r="D38" s="90">
        <f>D37+D39</f>
        <v>88.96</v>
      </c>
      <c r="E38" s="127">
        <f>E37-E39</f>
        <v>17.8201</v>
      </c>
      <c r="F38" s="127">
        <f>F37-F39</f>
        <v>17.8201</v>
      </c>
      <c r="G38" s="128">
        <v>0</v>
      </c>
      <c r="H38" s="43">
        <f t="shared" ref="H38:H42" si="6">F38-E38-G38+D38+F38</f>
        <v>106.78009999999999</v>
      </c>
    </row>
    <row r="39" spans="1:26" s="126" customFormat="1" ht="16.5" customHeight="1" x14ac:dyDescent="0.25">
      <c r="A39" s="96" t="s">
        <v>49</v>
      </c>
      <c r="B39" s="97"/>
      <c r="C39" s="85"/>
      <c r="D39" s="90">
        <v>-1.68</v>
      </c>
      <c r="E39" s="86">
        <f>E37*17%</f>
        <v>3.6499000000000001</v>
      </c>
      <c r="F39" s="86">
        <f>F37*17%</f>
        <v>3.6499000000000001</v>
      </c>
      <c r="G39" s="87">
        <f>F39</f>
        <v>3.6499000000000001</v>
      </c>
      <c r="H39" s="48">
        <f t="shared" si="6"/>
        <v>-1.6800000000000002</v>
      </c>
    </row>
    <row r="40" spans="1:26" ht="23.25" customHeight="1" x14ac:dyDescent="0.25">
      <c r="A40" s="158" t="s">
        <v>113</v>
      </c>
      <c r="B40" s="159"/>
      <c r="C40" s="91" t="s">
        <v>114</v>
      </c>
      <c r="D40" s="92">
        <v>5.56</v>
      </c>
      <c r="E40" s="93">
        <v>2.4</v>
      </c>
      <c r="F40" s="93">
        <v>2.4</v>
      </c>
      <c r="G40" s="94">
        <f>G42</f>
        <v>0.40800000000000003</v>
      </c>
      <c r="H40" s="67">
        <f t="shared" si="6"/>
        <v>7.5519999999999996</v>
      </c>
    </row>
    <row r="41" spans="1:26" s="125" customFormat="1" ht="16.5" customHeight="1" x14ac:dyDescent="0.25">
      <c r="A41" s="38" t="s">
        <v>66</v>
      </c>
      <c r="B41" s="39"/>
      <c r="C41" s="124"/>
      <c r="D41" s="90">
        <v>5.65</v>
      </c>
      <c r="E41" s="86">
        <f>E40-E42</f>
        <v>1.992</v>
      </c>
      <c r="F41" s="86">
        <f>F40-F42</f>
        <v>1.992</v>
      </c>
      <c r="G41" s="87">
        <v>0</v>
      </c>
      <c r="H41" s="48">
        <f t="shared" si="6"/>
        <v>7.6420000000000003</v>
      </c>
    </row>
    <row r="42" spans="1:26" s="126" customFormat="1" ht="15.75" customHeight="1" x14ac:dyDescent="0.25">
      <c r="A42" s="96" t="s">
        <v>49</v>
      </c>
      <c r="B42" s="97"/>
      <c r="C42" s="85"/>
      <c r="D42" s="86">
        <v>-0.09</v>
      </c>
      <c r="E42" s="86">
        <f>E40*17%</f>
        <v>0.40800000000000003</v>
      </c>
      <c r="F42" s="86">
        <f>F40*17%</f>
        <v>0.40800000000000003</v>
      </c>
      <c r="G42" s="87">
        <f>F42</f>
        <v>0.40800000000000003</v>
      </c>
      <c r="H42" s="48">
        <f t="shared" si="6"/>
        <v>-8.9999999999999969E-2</v>
      </c>
    </row>
    <row r="43" spans="1:26" ht="25.5" customHeight="1" x14ac:dyDescent="0.25">
      <c r="A43" s="158" t="s">
        <v>139</v>
      </c>
      <c r="B43" s="159"/>
      <c r="C43" s="91"/>
      <c r="D43" s="92">
        <v>24.47</v>
      </c>
      <c r="E43" s="93">
        <v>59.36</v>
      </c>
      <c r="F43" s="93">
        <v>54.14</v>
      </c>
      <c r="G43" s="94">
        <f>G45</f>
        <v>25.445799999999998</v>
      </c>
      <c r="H43" s="67">
        <f t="shared" ref="H43:H45" si="7">F43-E43-G43+D43+F43</f>
        <v>47.944200000000002</v>
      </c>
    </row>
    <row r="44" spans="1:26" s="125" customFormat="1" ht="16.5" customHeight="1" x14ac:dyDescent="0.25">
      <c r="A44" s="38" t="s">
        <v>66</v>
      </c>
      <c r="B44" s="39"/>
      <c r="C44" s="124"/>
      <c r="D44" s="90">
        <v>24.47</v>
      </c>
      <c r="E44" s="86">
        <f>E43-E45</f>
        <v>31.460800000000003</v>
      </c>
      <c r="F44" s="86">
        <f>F43-F45</f>
        <v>28.694200000000002</v>
      </c>
      <c r="G44" s="87">
        <v>0</v>
      </c>
      <c r="H44" s="48">
        <f t="shared" si="7"/>
        <v>50.397599999999997</v>
      </c>
    </row>
    <row r="45" spans="1:26" s="95" customFormat="1" ht="15.75" customHeight="1" x14ac:dyDescent="0.25">
      <c r="A45" s="96" t="s">
        <v>49</v>
      </c>
      <c r="B45" s="97"/>
      <c r="C45" s="85"/>
      <c r="D45" s="86">
        <v>0</v>
      </c>
      <c r="E45" s="86">
        <f>E43*47%</f>
        <v>27.899199999999997</v>
      </c>
      <c r="F45" s="86">
        <f>F43*47%</f>
        <v>25.445799999999998</v>
      </c>
      <c r="G45" s="87">
        <f>F45</f>
        <v>25.445799999999998</v>
      </c>
      <c r="H45" s="67">
        <f t="shared" si="7"/>
        <v>-2.4533999999999985</v>
      </c>
    </row>
    <row r="46" spans="1:26" s="105" customFormat="1" ht="18.75" customHeight="1" x14ac:dyDescent="0.25">
      <c r="A46" s="160" t="s">
        <v>112</v>
      </c>
      <c r="B46" s="161"/>
      <c r="C46" s="101"/>
      <c r="D46" s="115"/>
      <c r="E46" s="101">
        <f>E37+E40+E43</f>
        <v>83.22999999999999</v>
      </c>
      <c r="F46" s="101">
        <f>F37+F40+F43</f>
        <v>78.009999999999991</v>
      </c>
      <c r="G46" s="101">
        <f>G37+G40+G43</f>
        <v>29.503699999999998</v>
      </c>
      <c r="H46" s="100"/>
    </row>
    <row r="47" spans="1:26" s="105" customFormat="1" ht="25.5" customHeight="1" x14ac:dyDescent="0.25">
      <c r="A47" s="160" t="s">
        <v>120</v>
      </c>
      <c r="B47" s="161"/>
      <c r="C47" s="98"/>
      <c r="D47" s="98"/>
      <c r="E47" s="100">
        <f>E35+E46</f>
        <v>461.40999999999997</v>
      </c>
      <c r="F47" s="100">
        <f>F35+F46</f>
        <v>436.49</v>
      </c>
      <c r="G47" s="100">
        <f>G35+G46</f>
        <v>309.9717</v>
      </c>
      <c r="H47" s="102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s="105" customFormat="1" ht="18.75" customHeight="1" x14ac:dyDescent="0.25">
      <c r="A48" s="160" t="s">
        <v>119</v>
      </c>
      <c r="B48" s="161"/>
      <c r="C48" s="98"/>
      <c r="D48" s="99">
        <f>D3</f>
        <v>587.11</v>
      </c>
      <c r="E48" s="100"/>
      <c r="F48" s="100"/>
      <c r="G48" s="100"/>
      <c r="H48" s="102">
        <f>F47-E47+D48+F47-G47</f>
        <v>688.70830000000001</v>
      </c>
      <c r="I48" s="131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s="105" customFormat="1" ht="22.5" customHeight="1" x14ac:dyDescent="0.25">
      <c r="A49" s="162" t="s">
        <v>135</v>
      </c>
      <c r="B49" s="162"/>
      <c r="C49" s="98"/>
      <c r="D49" s="98"/>
      <c r="E49" s="100"/>
      <c r="F49" s="100"/>
      <c r="G49" s="100"/>
      <c r="H49" s="102">
        <f>H50+H51</f>
        <v>688.70830000000001</v>
      </c>
      <c r="I49" s="131"/>
      <c r="J49" s="131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s="105" customFormat="1" ht="12.75" customHeight="1" x14ac:dyDescent="0.25">
      <c r="A50" s="162" t="s">
        <v>117</v>
      </c>
      <c r="B50" s="163"/>
      <c r="C50" s="98"/>
      <c r="D50" s="98"/>
      <c r="E50" s="100"/>
      <c r="F50" s="101"/>
      <c r="G50" s="101"/>
      <c r="H50" s="106">
        <f>H26+H38+H41+H44</f>
        <v>796.11969999999997</v>
      </c>
      <c r="I50" s="13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s="105" customFormat="1" ht="12.75" customHeight="1" x14ac:dyDescent="0.25">
      <c r="A51" s="149" t="s">
        <v>118</v>
      </c>
      <c r="B51" s="150"/>
      <c r="C51" s="98"/>
      <c r="D51" s="98"/>
      <c r="E51" s="100"/>
      <c r="F51" s="101"/>
      <c r="G51" s="101"/>
      <c r="H51" s="102">
        <f>H8+H27+H29+H39+H42+H45</f>
        <v>-107.41139999999999</v>
      </c>
      <c r="I51" s="131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27" customHeight="1" x14ac:dyDescent="0.25">
      <c r="A52" s="164"/>
      <c r="B52" s="165"/>
      <c r="C52" s="165"/>
      <c r="D52" s="165"/>
      <c r="E52" s="165"/>
      <c r="F52" s="165"/>
      <c r="G52" s="165"/>
      <c r="H52" s="165"/>
    </row>
    <row r="53" spans="1:26" ht="23.25" customHeight="1" x14ac:dyDescent="0.25">
      <c r="A53" s="21" t="s">
        <v>136</v>
      </c>
      <c r="D53" s="22"/>
      <c r="E53" s="22"/>
      <c r="F53" s="22"/>
      <c r="G53" s="22"/>
    </row>
    <row r="54" spans="1:26" ht="12" customHeight="1" x14ac:dyDescent="0.25">
      <c r="A54" s="156" t="s">
        <v>81</v>
      </c>
      <c r="B54" s="157"/>
      <c r="C54" s="157"/>
      <c r="D54" s="139"/>
      <c r="E54" s="31" t="s">
        <v>51</v>
      </c>
      <c r="F54" s="31" t="s">
        <v>52</v>
      </c>
      <c r="G54" s="31" t="s">
        <v>53</v>
      </c>
      <c r="H54" s="122" t="s">
        <v>130</v>
      </c>
    </row>
    <row r="55" spans="1:26" ht="14.25" customHeight="1" x14ac:dyDescent="0.25">
      <c r="A55" s="153" t="s">
        <v>129</v>
      </c>
      <c r="B55" s="154"/>
      <c r="C55" s="154"/>
      <c r="D55" s="155"/>
      <c r="E55" s="32"/>
      <c r="F55" s="32"/>
      <c r="G55" s="33">
        <v>0</v>
      </c>
      <c r="H55" s="120"/>
    </row>
    <row r="56" spans="1:26" s="4" customFormat="1" ht="13.5" customHeight="1" x14ac:dyDescent="0.25">
      <c r="A56" s="166" t="s">
        <v>7</v>
      </c>
      <c r="B56" s="167"/>
      <c r="C56" s="167"/>
      <c r="D56" s="168"/>
      <c r="E56" s="49"/>
      <c r="F56" s="50"/>
      <c r="G56" s="51">
        <f>SUM(G55:G55)</f>
        <v>0</v>
      </c>
      <c r="H56" s="121"/>
    </row>
    <row r="57" spans="1:26" s="4" customFormat="1" ht="13.5" customHeight="1" x14ac:dyDescent="0.25">
      <c r="A57" s="77"/>
      <c r="B57" s="78"/>
      <c r="C57" s="78"/>
      <c r="D57" s="78"/>
      <c r="E57" s="79"/>
      <c r="F57" s="80"/>
      <c r="G57" s="81"/>
    </row>
    <row r="58" spans="1:26" s="4" customFormat="1" ht="13.5" customHeight="1" x14ac:dyDescent="0.25">
      <c r="A58" s="77"/>
      <c r="B58" s="78"/>
      <c r="C58" s="78"/>
      <c r="D58" s="78"/>
      <c r="E58" s="79"/>
      <c r="F58" s="80"/>
      <c r="G58" s="81"/>
    </row>
    <row r="59" spans="1:26" x14ac:dyDescent="0.25">
      <c r="A59" s="21" t="s">
        <v>43</v>
      </c>
      <c r="D59" s="22"/>
      <c r="E59" s="22"/>
      <c r="F59" s="22"/>
      <c r="G59" s="22"/>
    </row>
    <row r="60" spans="1:26" x14ac:dyDescent="0.25">
      <c r="A60" s="21" t="s">
        <v>44</v>
      </c>
      <c r="D60" s="22"/>
      <c r="E60" s="22"/>
      <c r="F60" s="22"/>
      <c r="G60" s="22"/>
    </row>
    <row r="61" spans="1:26" ht="23.25" customHeight="1" x14ac:dyDescent="0.25">
      <c r="A61" s="156" t="s">
        <v>55</v>
      </c>
      <c r="B61" s="157"/>
      <c r="C61" s="157"/>
      <c r="D61" s="157"/>
      <c r="E61" s="139"/>
      <c r="F61" s="35" t="s">
        <v>52</v>
      </c>
      <c r="G61" s="34" t="s">
        <v>54</v>
      </c>
    </row>
    <row r="62" spans="1:26" x14ac:dyDescent="0.25">
      <c r="A62" s="156" t="s">
        <v>68</v>
      </c>
      <c r="B62" s="157"/>
      <c r="C62" s="157"/>
      <c r="D62" s="157"/>
      <c r="E62" s="139"/>
      <c r="F62" s="31"/>
      <c r="G62" s="31">
        <v>0</v>
      </c>
    </row>
    <row r="63" spans="1:26" x14ac:dyDescent="0.25">
      <c r="A63" s="22"/>
      <c r="D63" s="22"/>
      <c r="E63" s="22"/>
      <c r="F63" s="22"/>
      <c r="G63" s="22"/>
    </row>
    <row r="64" spans="1:26" x14ac:dyDescent="0.25">
      <c r="A64" s="22"/>
      <c r="D64" s="22"/>
      <c r="E64" s="22"/>
      <c r="F64" s="22"/>
      <c r="G64" s="22"/>
    </row>
    <row r="66" spans="1:7" x14ac:dyDescent="0.25">
      <c r="A66" s="21" t="s">
        <v>137</v>
      </c>
      <c r="E66" s="36"/>
      <c r="F66" s="70"/>
      <c r="G66" s="36"/>
    </row>
    <row r="67" spans="1:7" x14ac:dyDescent="0.25">
      <c r="A67" s="21" t="s">
        <v>138</v>
      </c>
      <c r="B67" s="71"/>
      <c r="C67" s="72"/>
      <c r="D67" s="21"/>
      <c r="E67" s="36"/>
      <c r="F67" s="70"/>
      <c r="G67" s="36"/>
    </row>
    <row r="68" spans="1:7" ht="66.75" customHeight="1" x14ac:dyDescent="0.25">
      <c r="A68" s="151" t="s">
        <v>140</v>
      </c>
      <c r="B68" s="152"/>
      <c r="C68" s="152"/>
      <c r="D68" s="152"/>
      <c r="E68" s="152"/>
      <c r="F68" s="152"/>
      <c r="G68" s="152"/>
    </row>
    <row r="72" spans="1:7" x14ac:dyDescent="0.25">
      <c r="A72" s="4" t="s">
        <v>69</v>
      </c>
      <c r="B72" s="46"/>
      <c r="C72" s="47"/>
      <c r="D72" s="4"/>
      <c r="E72" s="4" t="s">
        <v>70</v>
      </c>
      <c r="F72" s="4"/>
    </row>
    <row r="73" spans="1:7" x14ac:dyDescent="0.25">
      <c r="A73" s="4" t="s">
        <v>71</v>
      </c>
      <c r="B73" s="46"/>
      <c r="C73" s="47"/>
      <c r="D73" s="4"/>
      <c r="E73" s="4"/>
      <c r="F73" s="4"/>
    </row>
    <row r="74" spans="1:7" x14ac:dyDescent="0.25">
      <c r="A74" s="4" t="s">
        <v>107</v>
      </c>
      <c r="B74" s="46"/>
      <c r="C74" s="47"/>
      <c r="D74" s="4"/>
      <c r="E74" s="4"/>
      <c r="F74" s="4"/>
    </row>
    <row r="76" spans="1:7" x14ac:dyDescent="0.25">
      <c r="A76" s="22" t="s">
        <v>72</v>
      </c>
      <c r="B76" s="73"/>
    </row>
    <row r="77" spans="1:7" ht="12.75" customHeight="1" x14ac:dyDescent="0.25">
      <c r="A77" s="22" t="s">
        <v>73</v>
      </c>
      <c r="B77" s="73"/>
      <c r="C77" s="45" t="s">
        <v>25</v>
      </c>
    </row>
    <row r="78" spans="1:7" ht="12" customHeight="1" x14ac:dyDescent="0.25">
      <c r="A78" s="22" t="s">
        <v>74</v>
      </c>
      <c r="B78" s="73"/>
      <c r="C78" s="45" t="s">
        <v>75</v>
      </c>
    </row>
    <row r="79" spans="1:7" ht="12" customHeight="1" x14ac:dyDescent="0.25">
      <c r="A79" s="22" t="s">
        <v>76</v>
      </c>
      <c r="B79" s="73"/>
      <c r="C79" s="45" t="s">
        <v>77</v>
      </c>
    </row>
  </sheetData>
  <mergeCells count="38">
    <mergeCell ref="A3:B3"/>
    <mergeCell ref="A6:H6"/>
    <mergeCell ref="A14:B14"/>
    <mergeCell ref="A15:B15"/>
    <mergeCell ref="A17:B17"/>
    <mergeCell ref="A8:B8"/>
    <mergeCell ref="A10:B10"/>
    <mergeCell ref="A11:H11"/>
    <mergeCell ref="A12:B12"/>
    <mergeCell ref="A32:B32"/>
    <mergeCell ref="A33:B33"/>
    <mergeCell ref="A4:B4"/>
    <mergeCell ref="A5:B5"/>
    <mergeCell ref="A34:B34"/>
    <mergeCell ref="A7:B7"/>
    <mergeCell ref="A18:B18"/>
    <mergeCell ref="A20:B20"/>
    <mergeCell ref="A25:B25"/>
    <mergeCell ref="A27:B27"/>
    <mergeCell ref="A23:B23"/>
    <mergeCell ref="A29:B29"/>
    <mergeCell ref="A31:B31"/>
    <mergeCell ref="A51:B51"/>
    <mergeCell ref="A68:G68"/>
    <mergeCell ref="A55:D55"/>
    <mergeCell ref="A54:D54"/>
    <mergeCell ref="A37:B37"/>
    <mergeCell ref="A40:B40"/>
    <mergeCell ref="A48:B48"/>
    <mergeCell ref="A49:B49"/>
    <mergeCell ref="A50:B50"/>
    <mergeCell ref="A43:B43"/>
    <mergeCell ref="A52:H52"/>
    <mergeCell ref="A56:D56"/>
    <mergeCell ref="A61:E61"/>
    <mergeCell ref="A62:E62"/>
    <mergeCell ref="A47:B47"/>
    <mergeCell ref="A46:B46"/>
  </mergeCells>
  <pageMargins left="0.7" right="0.7" top="0.75" bottom="0.75" header="0.3" footer="0.3"/>
  <pageSetup paperSize="9" scale="3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2019-02-20T00:00:19Z</cp:lastPrinted>
  <dcterms:created xsi:type="dcterms:W3CDTF">2013-02-18T04:38:06Z</dcterms:created>
  <dcterms:modified xsi:type="dcterms:W3CDTF">2019-02-24T22:21:52Z</dcterms:modified>
</cp:coreProperties>
</file>