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F28" i="8"/>
  <c r="E28"/>
  <c r="G28"/>
  <c r="H28"/>
  <c r="F40"/>
  <c r="G40"/>
  <c r="G38"/>
  <c r="F43"/>
  <c r="G43"/>
  <c r="G41"/>
  <c r="F46"/>
  <c r="G46"/>
  <c r="G44"/>
  <c r="G47"/>
  <c r="F47"/>
  <c r="E47"/>
  <c r="E21"/>
  <c r="E8"/>
  <c r="E34"/>
  <c r="E48"/>
  <c r="F27"/>
  <c r="G27"/>
  <c r="G25"/>
  <c r="H25"/>
  <c r="F39"/>
  <c r="E40"/>
  <c r="E39"/>
  <c r="D39"/>
  <c r="H39"/>
  <c r="F42"/>
  <c r="E43"/>
  <c r="E42"/>
  <c r="H42"/>
  <c r="H44"/>
  <c r="H51"/>
  <c r="E46"/>
  <c r="H46"/>
  <c r="F45"/>
  <c r="E45"/>
  <c r="H45"/>
  <c r="H43"/>
  <c r="F21"/>
  <c r="F8"/>
  <c r="H8"/>
  <c r="H40"/>
  <c r="H52"/>
  <c r="G8"/>
  <c r="G34"/>
  <c r="F34"/>
  <c r="H33"/>
  <c r="H32"/>
  <c r="H31"/>
  <c r="H30"/>
  <c r="H36"/>
  <c r="H41"/>
  <c r="H38"/>
  <c r="D3"/>
  <c r="D49"/>
  <c r="F48"/>
  <c r="G48"/>
  <c r="H49"/>
  <c r="H50"/>
  <c r="G21"/>
  <c r="G18"/>
  <c r="G15"/>
  <c r="G12"/>
  <c r="F26"/>
  <c r="E27"/>
  <c r="E26"/>
  <c r="C27"/>
  <c r="C26"/>
  <c r="C23"/>
  <c r="C22"/>
  <c r="C17"/>
  <c r="C16"/>
  <c r="H27"/>
  <c r="H26"/>
  <c r="D23"/>
  <c r="E23"/>
  <c r="F23"/>
  <c r="H23"/>
  <c r="D22"/>
  <c r="E22"/>
  <c r="F22"/>
  <c r="H22"/>
  <c r="H21"/>
  <c r="D20"/>
  <c r="E20"/>
  <c r="F20"/>
  <c r="H20"/>
  <c r="D19"/>
  <c r="E19"/>
  <c r="F19"/>
  <c r="H19"/>
  <c r="H18"/>
  <c r="D17"/>
  <c r="E17"/>
  <c r="F17"/>
  <c r="H17"/>
  <c r="D16"/>
  <c r="E16"/>
  <c r="F16"/>
  <c r="H16"/>
  <c r="H15"/>
  <c r="D14"/>
  <c r="E14"/>
  <c r="F14"/>
  <c r="H14"/>
  <c r="D13"/>
  <c r="E13"/>
  <c r="F13"/>
  <c r="H13"/>
  <c r="H12"/>
  <c r="D10"/>
  <c r="E10"/>
  <c r="F10"/>
  <c r="H10"/>
  <c r="D9"/>
  <c r="E9"/>
  <c r="F9"/>
  <c r="H9"/>
  <c r="G23"/>
  <c r="G22"/>
  <c r="G20"/>
  <c r="G19"/>
  <c r="G17"/>
  <c r="G16"/>
  <c r="G14"/>
  <c r="G13"/>
  <c r="G10"/>
  <c r="G9"/>
  <c r="G57"/>
  <c r="C20"/>
  <c r="C19"/>
  <c r="C14"/>
  <c r="C13"/>
  <c r="C10"/>
  <c r="C9"/>
</calcChain>
</file>

<file path=xl/comments1.xml><?xml version="1.0" encoding="utf-8"?>
<comments xmlns="http://schemas.openxmlformats.org/spreadsheetml/2006/main">
  <authors>
    <author>BuhFN</author>
  </authors>
  <commentList>
    <comment ref="D38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ДДГ
Лундин
Ягодина</t>
        </r>
      </text>
    </comment>
    <comment ref="C41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оборудование установлено с 01.10.14г. (3 мес)
200 руб в месяц*12мес=2400</t>
        </r>
      </text>
    </comment>
    <comment ref="C44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Поливахин
ООО ТД Авега
ИП Ягодина</t>
        </r>
      </text>
    </comment>
  </commentList>
</comments>
</file>

<file path=xl/sharedStrings.xml><?xml version="1.0" encoding="utf-8"?>
<sst xmlns="http://schemas.openxmlformats.org/spreadsheetml/2006/main" count="179" uniqueCount="152">
  <si>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</si>
  <si>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</si>
  <si>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</si>
  <si>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</si>
  <si>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</si>
  <si>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</si>
  <si>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</si>
  <si>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</si>
  <si>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</si>
  <si>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</si>
  <si>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</si>
  <si>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</si>
  <si>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</si>
  <si>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</si>
  <si>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</si>
  <si>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</si>
  <si>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</si>
  <si>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</si>
  <si>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</si>
  <si>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</si>
  <si>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</si>
  <si>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</si>
  <si>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</si>
  <si>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</si>
  <si>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</si>
  <si>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</si>
  <si>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</si>
  <si>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</si>
  <si>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</si>
  <si>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</si>
  <si>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</si>
  <si>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</si>
  <si>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</si>
  <si>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</si>
  <si>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</si>
  <si>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</si>
  <si>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</si>
  <si>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</si>
  <si>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</si>
  <si>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</si>
  <si>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</si>
  <si>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</si>
  <si>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</si>
  <si>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 xml:space="preserve">3.1 Услуги по управлению 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</si>
  <si>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</si>
  <si>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</si>
  <si>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</si>
  <si>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</si>
  <si>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</si>
  <si>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</si>
  <si>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</si>
  <si>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</si>
  <si>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</si>
  <si>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</si>
  <si>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</si>
  <si>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</si>
  <si>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</si>
  <si>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</si>
  <si>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</si>
  <si>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</si>
  <si>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</si>
  <si>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</si>
  <si>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</si>
  <si>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</si>
  <si>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</si>
  <si>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</si>
  <si>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</si>
  <si>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</si>
  <si>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</si>
  <si>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</si>
  <si>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</si>
  <si>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</si>
  <si>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</si>
  <si>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</si>
  <si>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</si>
  <si>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</si>
  <si>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</si>
  <si>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</si>
  <si>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</si>
  <si>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</si>
  <si>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</si>
  <si>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</si>
  <si>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</si>
  <si>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</si>
  <si>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</si>
  <si>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</si>
  <si>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3.Капитальный ремонт</t>
  </si>
  <si>
    <t>4. Текущий ремонт коммуникаций, проходящих через нежилые помещения</t>
  </si>
  <si>
    <t>1.4 Вывоз и утилизация ТБО</t>
  </si>
  <si>
    <t>неименование работ</t>
  </si>
  <si>
    <t>ООО "Чистый двор"</t>
  </si>
  <si>
    <t>ООО "Эра"</t>
  </si>
  <si>
    <t>ул. Тунгусская, 8</t>
  </si>
  <si>
    <t>2-265-897</t>
  </si>
  <si>
    <t>1.Сведения об Управляющей компании Ленинского района</t>
  </si>
  <si>
    <t xml:space="preserve"> ООО "Управляющая компания Ленинского района"</t>
  </si>
  <si>
    <t>от 27 .04. 2005г. Серия 25 № 01277949</t>
  </si>
  <si>
    <t>Светланская, 157</t>
  </si>
  <si>
    <t>1 458,20 м2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</si>
  <si>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</si>
  <si>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</si>
  <si>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</si>
  <si>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</si>
  <si>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</si>
  <si>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</si>
  <si>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</si>
  <si>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</si>
  <si>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</si>
  <si>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</si>
  <si>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</si>
  <si>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</si>
  <si>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</si>
  <si>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</si>
  <si>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</si>
  <si>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157 по ул.Светланская</t>
  </si>
  <si>
    <t>338,3  м2</t>
  </si>
  <si>
    <t>Ленинского района"</t>
  </si>
  <si>
    <t>01.02.2010 г.</t>
  </si>
  <si>
    <t>Колличество проживающих</t>
  </si>
  <si>
    <t>ИТОГО ПО ДОМУ:</t>
  </si>
  <si>
    <t>ПРОЧИЕ УСЛУГИ: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</si>
  <si>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</si>
  <si>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</si>
  <si>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5. Коммуникации на общедомовом имуществе, исполн. ОАО Ростелеком</t>
  </si>
  <si>
    <t>200 руб в мес</t>
  </si>
  <si>
    <t>Часть 2.( форма 2.8 стандарта раскрытия информации)</t>
  </si>
  <si>
    <t>тариф</t>
  </si>
  <si>
    <t>переплата потребителями</t>
  </si>
  <si>
    <t>задолженность потребителей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</si>
  <si>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</si>
  <si>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ВСЕГО С УЧЕТОМ ОСТАТКОВ:</t>
  </si>
  <si>
    <t>ВСЕГО ПО ДОМУ:</t>
  </si>
  <si>
    <t>ООО " Восток Мегаполис "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</si>
  <si>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</si>
  <si>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</si>
  <si>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</si>
  <si>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</si>
  <si>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</si>
  <si>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</si>
  <si>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</si>
  <si>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</si>
  <si>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2017г.</t>
  </si>
  <si>
    <t xml:space="preserve"> начисления и фактическое поступление средств по статьям затрат за 2017 г.(тыс.р.)</t>
  </si>
  <si>
    <t>3. Перечень работ, выполненных по статье " текущий ремонт"  в 2017 году.</t>
  </si>
  <si>
    <t>План по статье "текущий ремонт" на 2018 год</t>
  </si>
  <si>
    <t>263,50 м2</t>
  </si>
  <si>
    <t>работ нет</t>
  </si>
  <si>
    <t>Предложение Управляющей компании: ремонт системы электроснабжения; косметический ремонт л/клеток. Собственникам необходимо предоставить протокол общего собрания о согласии проведения указанных работ, либо принять собственное решение и представить в Управляющую компанию для формирования плана текущего ремонта по дому № 157 по ул. Светланской на 2018 год.</t>
  </si>
  <si>
    <r>
      <t xml:space="preserve">ИСХ    342  </t>
    </r>
    <r>
      <rPr>
        <b/>
        <u/>
        <sz val="9"/>
        <color theme="1"/>
        <rFont val="Calibri"/>
        <family val="2"/>
        <charset val="204"/>
        <scheme val="minor"/>
      </rPr>
      <t xml:space="preserve">/ 02   </t>
    </r>
    <r>
      <rPr>
        <b/>
        <sz val="9"/>
        <color theme="1"/>
        <rFont val="Calibri"/>
        <family val="2"/>
        <charset val="204"/>
        <scheme val="minor"/>
      </rPr>
      <t xml:space="preserve">  от  </t>
    </r>
    <r>
      <rPr>
        <b/>
        <u/>
        <sz val="9"/>
        <color theme="1"/>
        <rFont val="Calibri"/>
        <family val="2"/>
        <charset val="204"/>
        <scheme val="minor"/>
      </rPr>
      <t xml:space="preserve"> "  20   "</t>
    </r>
    <r>
      <rPr>
        <b/>
        <sz val="9"/>
        <color theme="1"/>
        <rFont val="Calibri"/>
        <family val="2"/>
        <charset val="204"/>
        <scheme val="minor"/>
      </rPr>
      <t xml:space="preserve"> </t>
    </r>
    <r>
      <rPr>
        <b/>
        <u/>
        <sz val="9"/>
        <color theme="1"/>
        <rFont val="Calibri"/>
        <family val="2"/>
        <charset val="204"/>
        <scheme val="minor"/>
      </rPr>
      <t xml:space="preserve"> февраля    2018г.   </t>
    </r>
  </si>
  <si>
    <t>6. Рекламные конструкции на общедомовом имушестве</t>
  </si>
  <si>
    <t>переходящие остатки д/ср-в на конец 2017г.</t>
  </si>
  <si>
    <t>исполнитель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</si>
</sst>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164" fontId="9" fillId="0" borderId="6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wrapText="1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64" fontId="9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0" fillId="0" borderId="0" xfId="0" applyAlignment="1"/>
    <xf numFmtId="0" fontId="3" fillId="0" borderId="4" xfId="0" applyFont="1" applyBorder="1" applyAlignment="1"/>
    <xf numFmtId="0" fontId="3" fillId="0" borderId="8" xfId="0" applyFont="1" applyBorder="1" applyAlignment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0" fillId="0" borderId="1" xfId="0" applyBorder="1"/>
    <xf numFmtId="0" fontId="4" fillId="0" borderId="1" xfId="0" applyFont="1" applyBorder="1"/>
    <xf numFmtId="0" fontId="18" fillId="0" borderId="1" xfId="0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/>
    <xf numFmtId="2" fontId="3" fillId="2" borderId="3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2" xfId="0" applyFont="1" applyBorder="1" applyAlignment="1"/>
    <xf numFmtId="0" fontId="3" fillId="0" borderId="6" xfId="0" applyFont="1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Border="1" applyAlignment="1"/>
    <xf numFmtId="0" fontId="0" fillId="0" borderId="6" xfId="0" applyBorder="1" applyAlignment="1"/>
    <xf numFmtId="164" fontId="3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9" fillId="0" borderId="6" xfId="0" applyFont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18" fillId="0" borderId="2" xfId="0" applyNumberFormat="1" applyFont="1" applyBorder="1" applyAlignment="1">
      <alignment horizontal="center"/>
    </xf>
    <xf numFmtId="0" fontId="18" fillId="0" borderId="6" xfId="0" applyNumberFormat="1" applyFon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7" fillId="2" borderId="5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opLeftCell="A31" workbookViewId="0">
      <selection activeCell="C45" sqref="C45:D45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139</v>
      </c>
      <c r="C1" s="1"/>
    </row>
    <row r="2" spans="1:4" ht="15" customHeight="1">
      <c r="A2" s="2" t="s">
        <v>47</v>
      </c>
      <c r="C2" s="4"/>
    </row>
    <row r="3" spans="1:4" ht="15.75">
      <c r="B3" s="4" t="s">
        <v>10</v>
      </c>
      <c r="C3" s="24" t="s">
        <v>114</v>
      </c>
    </row>
    <row r="4" spans="1:4" ht="14.25" customHeight="1">
      <c r="A4" s="22" t="s">
        <v>148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94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9</v>
      </c>
      <c r="C8" s="27" t="s">
        <v>95</v>
      </c>
      <c r="D8" s="10"/>
    </row>
    <row r="9" spans="1:4" s="3" customFormat="1" ht="12" customHeight="1">
      <c r="A9" s="13" t="s">
        <v>1</v>
      </c>
      <c r="B9" s="14" t="s">
        <v>11</v>
      </c>
      <c r="C9" s="135" t="s">
        <v>12</v>
      </c>
      <c r="D9" s="136"/>
    </row>
    <row r="10" spans="1:4" s="3" customFormat="1" ht="24" customHeight="1">
      <c r="A10" s="13" t="s">
        <v>2</v>
      </c>
      <c r="B10" s="15" t="s">
        <v>13</v>
      </c>
      <c r="C10" s="137" t="s">
        <v>96</v>
      </c>
      <c r="D10" s="138"/>
    </row>
    <row r="11" spans="1:4" s="3" customFormat="1" ht="15" customHeight="1">
      <c r="A11" s="13" t="s">
        <v>3</v>
      </c>
      <c r="B11" s="14" t="s">
        <v>14</v>
      </c>
      <c r="C11" s="135" t="s">
        <v>15</v>
      </c>
      <c r="D11" s="136"/>
    </row>
    <row r="12" spans="1:4" s="3" customFormat="1" ht="16.5" customHeight="1">
      <c r="A12" s="141">
        <v>5</v>
      </c>
      <c r="B12" s="141" t="s">
        <v>99</v>
      </c>
      <c r="C12" s="56" t="s">
        <v>100</v>
      </c>
      <c r="D12" s="57" t="s">
        <v>101</v>
      </c>
    </row>
    <row r="13" spans="1:4" s="3" customFormat="1" ht="14.25" customHeight="1">
      <c r="A13" s="141"/>
      <c r="B13" s="141"/>
      <c r="C13" s="56" t="s">
        <v>102</v>
      </c>
      <c r="D13" s="57" t="s">
        <v>103</v>
      </c>
    </row>
    <row r="14" spans="1:4" s="3" customFormat="1">
      <c r="A14" s="141"/>
      <c r="B14" s="141"/>
      <c r="C14" s="56" t="s">
        <v>104</v>
      </c>
      <c r="D14" s="57" t="s">
        <v>105</v>
      </c>
    </row>
    <row r="15" spans="1:4" s="3" customFormat="1" ht="16.5" customHeight="1">
      <c r="A15" s="141"/>
      <c r="B15" s="141"/>
      <c r="C15" s="56" t="s">
        <v>106</v>
      </c>
      <c r="D15" s="57" t="s">
        <v>107</v>
      </c>
    </row>
    <row r="16" spans="1:4" s="3" customFormat="1" ht="16.5" customHeight="1">
      <c r="A16" s="141"/>
      <c r="B16" s="141"/>
      <c r="C16" s="56" t="s">
        <v>108</v>
      </c>
      <c r="D16" s="57" t="s">
        <v>109</v>
      </c>
    </row>
    <row r="17" spans="1:4" s="5" customFormat="1" ht="15.75" customHeight="1">
      <c r="A17" s="141"/>
      <c r="B17" s="141"/>
      <c r="C17" s="56" t="s">
        <v>110</v>
      </c>
      <c r="D17" s="57" t="s">
        <v>111</v>
      </c>
    </row>
    <row r="18" spans="1:4" s="5" customFormat="1" ht="15.75" customHeight="1">
      <c r="A18" s="141"/>
      <c r="B18" s="141"/>
      <c r="C18" s="58" t="s">
        <v>112</v>
      </c>
      <c r="D18" s="57" t="s">
        <v>113</v>
      </c>
    </row>
    <row r="19" spans="1:4" ht="21.75" customHeight="1">
      <c r="A19" s="13" t="s">
        <v>4</v>
      </c>
      <c r="B19" s="14" t="s">
        <v>16</v>
      </c>
      <c r="C19" s="142" t="s">
        <v>85</v>
      </c>
      <c r="D19" s="143"/>
    </row>
    <row r="20" spans="1:4" s="5" customFormat="1" ht="20.25" customHeight="1">
      <c r="A20" s="13" t="s">
        <v>5</v>
      </c>
      <c r="B20" s="14" t="s">
        <v>17</v>
      </c>
      <c r="C20" s="144" t="s">
        <v>51</v>
      </c>
      <c r="D20" s="145"/>
    </row>
    <row r="21" spans="1:4" s="5" customFormat="1" ht="15" customHeight="1">
      <c r="A21" s="13" t="s">
        <v>6</v>
      </c>
      <c r="B21" s="14" t="s">
        <v>18</v>
      </c>
      <c r="C21" s="137" t="s">
        <v>19</v>
      </c>
      <c r="D21" s="146"/>
    </row>
    <row r="22" spans="1:4" ht="13.5" customHeight="1">
      <c r="A22" s="25"/>
      <c r="B22" s="26"/>
      <c r="C22" s="25"/>
      <c r="D22" s="25"/>
    </row>
    <row r="23" spans="1:4">
      <c r="A23" s="8" t="s">
        <v>20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 ht="23.25">
      <c r="A25" s="6"/>
      <c r="B25" s="18" t="s">
        <v>21</v>
      </c>
      <c r="C25" s="7" t="s">
        <v>22</v>
      </c>
      <c r="D25" s="9" t="s">
        <v>23</v>
      </c>
    </row>
    <row r="26" spans="1:4" ht="27.75" customHeight="1">
      <c r="A26" s="132" t="s">
        <v>26</v>
      </c>
      <c r="B26" s="133"/>
      <c r="C26" s="133"/>
      <c r="D26" s="134"/>
    </row>
    <row r="27" spans="1:4" ht="12" customHeight="1">
      <c r="A27" s="53"/>
      <c r="B27" s="54"/>
      <c r="C27" s="54"/>
      <c r="D27" s="55"/>
    </row>
    <row r="28" spans="1:4" ht="13.5" customHeight="1">
      <c r="A28" s="7">
        <v>1</v>
      </c>
      <c r="B28" s="6" t="s">
        <v>90</v>
      </c>
      <c r="C28" s="6" t="s">
        <v>24</v>
      </c>
      <c r="D28" s="6" t="s">
        <v>25</v>
      </c>
    </row>
    <row r="29" spans="1:4">
      <c r="A29" s="20" t="s">
        <v>27</v>
      </c>
      <c r="B29" s="19"/>
      <c r="C29" s="19"/>
      <c r="D29" s="19"/>
    </row>
    <row r="30" spans="1:4">
      <c r="A30" s="7">
        <v>1</v>
      </c>
      <c r="B30" s="6" t="s">
        <v>91</v>
      </c>
      <c r="C30" s="6" t="s">
        <v>92</v>
      </c>
      <c r="D30" s="6" t="s">
        <v>93</v>
      </c>
    </row>
    <row r="31" spans="1:4">
      <c r="A31" s="20" t="s">
        <v>39</v>
      </c>
      <c r="B31" s="19"/>
      <c r="C31" s="19"/>
      <c r="D31" s="19"/>
    </row>
    <row r="32" spans="1:4">
      <c r="A32" s="20" t="s">
        <v>40</v>
      </c>
      <c r="B32" s="19"/>
      <c r="C32" s="19"/>
      <c r="D32" s="19"/>
    </row>
    <row r="33" spans="1:4">
      <c r="A33" s="7">
        <v>1</v>
      </c>
      <c r="B33" s="6" t="s">
        <v>132</v>
      </c>
      <c r="C33" s="6" t="s">
        <v>92</v>
      </c>
      <c r="D33" s="6" t="s">
        <v>28</v>
      </c>
    </row>
    <row r="34" spans="1:4" ht="15" customHeight="1">
      <c r="A34" s="20" t="s">
        <v>29</v>
      </c>
      <c r="B34" s="19"/>
      <c r="C34" s="19"/>
      <c r="D34" s="19"/>
    </row>
    <row r="35" spans="1:4">
      <c r="A35" s="7">
        <v>1</v>
      </c>
      <c r="B35" s="6" t="s">
        <v>30</v>
      </c>
      <c r="C35" s="6" t="s">
        <v>24</v>
      </c>
      <c r="D35" s="6" t="s">
        <v>25</v>
      </c>
    </row>
    <row r="36" spans="1:4">
      <c r="A36" s="28"/>
      <c r="B36" s="12"/>
      <c r="C36" s="12"/>
      <c r="D36" s="12"/>
    </row>
    <row r="37" spans="1:4">
      <c r="A37" s="4" t="s">
        <v>46</v>
      </c>
      <c r="B37" s="19"/>
      <c r="C37" s="19"/>
      <c r="D37" s="19"/>
    </row>
    <row r="38" spans="1:4" ht="15" customHeight="1">
      <c r="A38" s="7">
        <v>1</v>
      </c>
      <c r="B38" s="6" t="s">
        <v>31</v>
      </c>
      <c r="C38" s="139">
        <v>1960</v>
      </c>
      <c r="D38" s="140"/>
    </row>
    <row r="39" spans="1:4">
      <c r="A39" s="7">
        <v>2</v>
      </c>
      <c r="B39" s="6" t="s">
        <v>33</v>
      </c>
      <c r="C39" s="139">
        <v>5</v>
      </c>
      <c r="D39" s="140"/>
    </row>
    <row r="40" spans="1:4">
      <c r="A40" s="7">
        <v>3</v>
      </c>
      <c r="B40" s="6" t="s">
        <v>34</v>
      </c>
      <c r="C40" s="139">
        <v>2</v>
      </c>
      <c r="D40" s="140"/>
    </row>
    <row r="41" spans="1:4" ht="15" customHeight="1">
      <c r="A41" s="7">
        <v>4</v>
      </c>
      <c r="B41" s="6" t="s">
        <v>32</v>
      </c>
      <c r="C41" s="139" t="s">
        <v>75</v>
      </c>
      <c r="D41" s="140"/>
    </row>
    <row r="42" spans="1:4">
      <c r="A42" s="7">
        <v>5</v>
      </c>
      <c r="B42" s="6" t="s">
        <v>35</v>
      </c>
      <c r="C42" s="139" t="s">
        <v>75</v>
      </c>
      <c r="D42" s="140"/>
    </row>
    <row r="43" spans="1:4">
      <c r="A43" s="7">
        <v>6</v>
      </c>
      <c r="B43" s="6" t="s">
        <v>36</v>
      </c>
      <c r="C43" s="139" t="s">
        <v>98</v>
      </c>
      <c r="D43" s="140"/>
    </row>
    <row r="44" spans="1:4" ht="15" customHeight="1">
      <c r="A44" s="7">
        <v>7</v>
      </c>
      <c r="B44" s="6" t="s">
        <v>37</v>
      </c>
      <c r="C44" s="139" t="s">
        <v>115</v>
      </c>
      <c r="D44" s="140"/>
    </row>
    <row r="45" spans="1:4">
      <c r="A45" s="7">
        <v>8</v>
      </c>
      <c r="B45" s="6" t="s">
        <v>38</v>
      </c>
      <c r="C45" s="139" t="s">
        <v>145</v>
      </c>
      <c r="D45" s="140"/>
    </row>
    <row r="46" spans="1:4">
      <c r="A46" s="7">
        <v>9</v>
      </c>
      <c r="B46" s="6" t="s">
        <v>118</v>
      </c>
      <c r="C46" s="139">
        <v>52</v>
      </c>
      <c r="D46" s="138"/>
    </row>
    <row r="47" spans="1:4">
      <c r="A47" s="7">
        <v>10</v>
      </c>
      <c r="B47" s="6" t="s">
        <v>68</v>
      </c>
      <c r="C47" s="147" t="s">
        <v>117</v>
      </c>
      <c r="D47" s="140"/>
    </row>
    <row r="48" spans="1:4">
      <c r="A48" s="4"/>
    </row>
    <row r="49" spans="1:4">
      <c r="A49" s="4"/>
    </row>
    <row r="51" spans="1:4">
      <c r="A51" s="59"/>
      <c r="B51" s="59"/>
      <c r="C51" s="60"/>
      <c r="D51" s="61"/>
    </row>
    <row r="52" spans="1:4">
      <c r="A52" s="59"/>
      <c r="B52" s="59"/>
      <c r="C52" s="60"/>
      <c r="D52" s="61"/>
    </row>
    <row r="53" spans="1:4">
      <c r="A53" s="59"/>
      <c r="B53" s="59"/>
      <c r="C53" s="60"/>
      <c r="D53" s="61"/>
    </row>
    <row r="54" spans="1:4">
      <c r="A54" s="59"/>
      <c r="B54" s="59"/>
      <c r="C54" s="60"/>
      <c r="D54" s="61"/>
    </row>
    <row r="55" spans="1:4">
      <c r="A55" s="59"/>
      <c r="B55" s="59"/>
      <c r="C55" s="62"/>
      <c r="D55" s="61"/>
    </row>
    <row r="56" spans="1:4">
      <c r="A56" s="59"/>
      <c r="B56" s="59"/>
      <c r="C56" s="63"/>
      <c r="D56" s="61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3"/>
  <sheetViews>
    <sheetView tabSelected="1" topLeftCell="A22" workbookViewId="0">
      <selection activeCell="K5" sqref="K5"/>
    </sheetView>
  </sheetViews>
  <sheetFormatPr defaultRowHeight="15"/>
  <cols>
    <col min="1" max="1" width="15.85546875" customWidth="1"/>
    <col min="2" max="2" width="11.7109375" style="31" customWidth="1"/>
    <col min="3" max="3" width="8.5703125" style="46" customWidth="1"/>
    <col min="4" max="4" width="8.28515625" customWidth="1"/>
    <col min="5" max="5" width="9" customWidth="1"/>
    <col min="6" max="6" width="9.7109375" customWidth="1"/>
    <col min="7" max="7" width="11.42578125" customWidth="1"/>
    <col min="8" max="8" width="12.140625" customWidth="1"/>
  </cols>
  <sheetData>
    <row r="1" spans="1:26">
      <c r="A1" s="4" t="s">
        <v>125</v>
      </c>
      <c r="B1"/>
      <c r="C1" s="37"/>
      <c r="D1" s="37"/>
      <c r="G1" s="37"/>
      <c r="H1" s="19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ht="16.5" customHeight="1">
      <c r="A2" s="4" t="s">
        <v>140</v>
      </c>
      <c r="B2"/>
      <c r="C2" s="37"/>
      <c r="D2" s="37"/>
      <c r="G2" s="37"/>
      <c r="H2" s="19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s="108" customFormat="1" ht="25.5" customHeight="1">
      <c r="A3" s="164" t="s">
        <v>141</v>
      </c>
      <c r="B3" s="164"/>
      <c r="C3" s="101"/>
      <c r="D3" s="102">
        <f>D4+D5</f>
        <v>498.36</v>
      </c>
      <c r="E3" s="103"/>
      <c r="F3" s="104"/>
      <c r="G3" s="104"/>
      <c r="H3" s="105"/>
      <c r="I3" s="106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</row>
    <row r="4" spans="1:26" s="108" customFormat="1" ht="14.25" customHeight="1">
      <c r="A4" s="164" t="s">
        <v>127</v>
      </c>
      <c r="B4" s="165"/>
      <c r="C4" s="101"/>
      <c r="D4" s="102">
        <v>563.71</v>
      </c>
      <c r="E4" s="103"/>
      <c r="F4" s="104"/>
      <c r="G4" s="104"/>
      <c r="H4" s="109"/>
      <c r="I4" s="106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</row>
    <row r="5" spans="1:26" s="108" customFormat="1" ht="13.5" customHeight="1">
      <c r="A5" s="164" t="s">
        <v>128</v>
      </c>
      <c r="B5" s="165"/>
      <c r="C5" s="101"/>
      <c r="D5" s="102">
        <v>-65.349999999999994</v>
      </c>
      <c r="E5" s="103"/>
      <c r="F5" s="104"/>
      <c r="G5" s="104"/>
      <c r="H5" s="105"/>
      <c r="I5" s="106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</row>
    <row r="6" spans="1:26" ht="15" customHeight="1">
      <c r="A6" s="184" t="s">
        <v>142</v>
      </c>
      <c r="B6" s="185"/>
      <c r="C6" s="185"/>
      <c r="D6" s="185"/>
      <c r="E6" s="185"/>
      <c r="F6" s="185"/>
      <c r="G6" s="185"/>
      <c r="H6" s="186"/>
      <c r="I6" s="86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ht="56.25" customHeight="1">
      <c r="A7" s="179" t="s">
        <v>57</v>
      </c>
      <c r="B7" s="173"/>
      <c r="C7" s="85" t="s">
        <v>126</v>
      </c>
      <c r="D7" s="29" t="s">
        <v>58</v>
      </c>
      <c r="E7" s="29" t="s">
        <v>59</v>
      </c>
      <c r="F7" s="29" t="s">
        <v>60</v>
      </c>
      <c r="G7" s="38" t="s">
        <v>61</v>
      </c>
      <c r="H7" s="29" t="s">
        <v>62</v>
      </c>
      <c r="I7" s="86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ht="17.25" customHeight="1">
      <c r="A8" s="179" t="s">
        <v>63</v>
      </c>
      <c r="B8" s="158"/>
      <c r="C8" s="43">
        <v>15.12</v>
      </c>
      <c r="D8" s="65">
        <v>-63.26</v>
      </c>
      <c r="E8" s="43">
        <f>E12+E15+E18+E21</f>
        <v>260.5</v>
      </c>
      <c r="F8" s="43">
        <f>F12+F15+F18+F21</f>
        <v>240.09</v>
      </c>
      <c r="G8" s="43">
        <f>F8</f>
        <v>240.09</v>
      </c>
      <c r="H8" s="68">
        <f>F8-E8+D8</f>
        <v>-83.669999999999987</v>
      </c>
      <c r="J8" s="69"/>
    </row>
    <row r="9" spans="1:26">
      <c r="A9" s="39" t="s">
        <v>64</v>
      </c>
      <c r="B9" s="40"/>
      <c r="C9" s="44">
        <f>C8-C10</f>
        <v>13.607999999999999</v>
      </c>
      <c r="D9" s="49">
        <f>D8-D10</f>
        <v>-56.933999999999997</v>
      </c>
      <c r="E9" s="44">
        <f>E8-E10</f>
        <v>234.45</v>
      </c>
      <c r="F9" s="44">
        <f>F8-F10</f>
        <v>216.08100000000002</v>
      </c>
      <c r="G9" s="44">
        <f>G8-G10</f>
        <v>216.08100000000002</v>
      </c>
      <c r="H9" s="49">
        <f t="shared" ref="H9:H10" si="0">F9-E9+D9</f>
        <v>-75.302999999999969</v>
      </c>
      <c r="J9" s="69"/>
    </row>
    <row r="10" spans="1:26">
      <c r="A10" s="178" t="s">
        <v>65</v>
      </c>
      <c r="B10" s="156"/>
      <c r="C10" s="44">
        <f>C8*10%</f>
        <v>1.512</v>
      </c>
      <c r="D10" s="49">
        <f>D8*10%</f>
        <v>-6.3260000000000005</v>
      </c>
      <c r="E10" s="44">
        <f>E8*10%</f>
        <v>26.05</v>
      </c>
      <c r="F10" s="44">
        <f>F8*10%</f>
        <v>24.009</v>
      </c>
      <c r="G10" s="44">
        <f>G8*10%</f>
        <v>24.009</v>
      </c>
      <c r="H10" s="49">
        <f t="shared" si="0"/>
        <v>-8.3670000000000009</v>
      </c>
    </row>
    <row r="11" spans="1:26" ht="12.75" customHeight="1">
      <c r="A11" s="180" t="s">
        <v>66</v>
      </c>
      <c r="B11" s="181"/>
      <c r="C11" s="181"/>
      <c r="D11" s="181"/>
      <c r="E11" s="181"/>
      <c r="F11" s="181"/>
      <c r="G11" s="181"/>
      <c r="H11" s="158"/>
    </row>
    <row r="12" spans="1:26">
      <c r="A12" s="182" t="s">
        <v>48</v>
      </c>
      <c r="B12" s="183"/>
      <c r="C12" s="43">
        <v>5.65</v>
      </c>
      <c r="D12" s="30">
        <v>-23.7</v>
      </c>
      <c r="E12" s="66">
        <v>97.35</v>
      </c>
      <c r="F12" s="66">
        <v>89.72</v>
      </c>
      <c r="G12" s="66">
        <f>F12</f>
        <v>89.72</v>
      </c>
      <c r="H12" s="49">
        <f>F12-E12+D12</f>
        <v>-31.329999999999995</v>
      </c>
      <c r="J12" s="70"/>
    </row>
    <row r="13" spans="1:26">
      <c r="A13" s="39" t="s">
        <v>64</v>
      </c>
      <c r="B13" s="40"/>
      <c r="C13" s="44">
        <f>C12-C14</f>
        <v>5.085</v>
      </c>
      <c r="D13" s="49">
        <f>D12-D14</f>
        <v>-21.33</v>
      </c>
      <c r="E13" s="44">
        <f>E12-E14</f>
        <v>87.614999999999995</v>
      </c>
      <c r="F13" s="44">
        <f>F12-F14</f>
        <v>80.748000000000005</v>
      </c>
      <c r="G13" s="44">
        <f>G12-G14</f>
        <v>80.748000000000005</v>
      </c>
      <c r="H13" s="49">
        <f t="shared" ref="H13:H23" si="1">F13-E13+D13</f>
        <v>-28.196999999999989</v>
      </c>
    </row>
    <row r="14" spans="1:26">
      <c r="A14" s="178" t="s">
        <v>65</v>
      </c>
      <c r="B14" s="156"/>
      <c r="C14" s="44">
        <f>C12*10%</f>
        <v>0.56500000000000006</v>
      </c>
      <c r="D14" s="49">
        <f>D12*10%</f>
        <v>-2.37</v>
      </c>
      <c r="E14" s="44">
        <f>E12*10%</f>
        <v>9.7349999999999994</v>
      </c>
      <c r="F14" s="44">
        <f>F12*10%</f>
        <v>8.9719999999999995</v>
      </c>
      <c r="G14" s="44">
        <f>G12*10%</f>
        <v>8.9719999999999995</v>
      </c>
      <c r="H14" s="49">
        <f t="shared" si="1"/>
        <v>-3.133</v>
      </c>
    </row>
    <row r="15" spans="1:26" ht="23.25" customHeight="1">
      <c r="A15" s="182" t="s">
        <v>41</v>
      </c>
      <c r="B15" s="183"/>
      <c r="C15" s="43">
        <v>3.45</v>
      </c>
      <c r="D15" s="30">
        <v>-14.45</v>
      </c>
      <c r="E15" s="66">
        <v>59.44</v>
      </c>
      <c r="F15" s="66">
        <v>54.78</v>
      </c>
      <c r="G15" s="66">
        <f>F15</f>
        <v>54.78</v>
      </c>
      <c r="H15" s="49">
        <f t="shared" si="1"/>
        <v>-19.109999999999996</v>
      </c>
    </row>
    <row r="16" spans="1:26">
      <c r="A16" s="39" t="s">
        <v>64</v>
      </c>
      <c r="B16" s="40"/>
      <c r="C16" s="44">
        <f>C15-C17</f>
        <v>3.105</v>
      </c>
      <c r="D16" s="49">
        <f>D15-D17</f>
        <v>-13.004999999999999</v>
      </c>
      <c r="E16" s="44">
        <f>E15-E17</f>
        <v>53.495999999999995</v>
      </c>
      <c r="F16" s="44">
        <f>F15-F17</f>
        <v>49.302</v>
      </c>
      <c r="G16" s="44">
        <f>G15-G17</f>
        <v>49.302</v>
      </c>
      <c r="H16" s="49">
        <f t="shared" si="1"/>
        <v>-17.198999999999995</v>
      </c>
    </row>
    <row r="17" spans="1:8" ht="15" customHeight="1">
      <c r="A17" s="178" t="s">
        <v>65</v>
      </c>
      <c r="B17" s="156"/>
      <c r="C17" s="44">
        <f>C15*10%</f>
        <v>0.34500000000000003</v>
      </c>
      <c r="D17" s="49">
        <f>D15*10%</f>
        <v>-1.4450000000000001</v>
      </c>
      <c r="E17" s="44">
        <f>E15*10%</f>
        <v>5.944</v>
      </c>
      <c r="F17" s="44">
        <f>F15*10%</f>
        <v>5.4780000000000006</v>
      </c>
      <c r="G17" s="44">
        <f>G15*10%</f>
        <v>5.4780000000000006</v>
      </c>
      <c r="H17" s="49">
        <f t="shared" si="1"/>
        <v>-1.9109999999999994</v>
      </c>
    </row>
    <row r="18" spans="1:8" ht="12" customHeight="1">
      <c r="A18" s="182" t="s">
        <v>49</v>
      </c>
      <c r="B18" s="183"/>
      <c r="C18" s="42">
        <v>2.37</v>
      </c>
      <c r="D18" s="30">
        <v>-10.01</v>
      </c>
      <c r="E18" s="66">
        <v>40.83</v>
      </c>
      <c r="F18" s="66">
        <v>37.630000000000003</v>
      </c>
      <c r="G18" s="66">
        <f>F18</f>
        <v>37.630000000000003</v>
      </c>
      <c r="H18" s="49">
        <f t="shared" si="1"/>
        <v>-13.209999999999996</v>
      </c>
    </row>
    <row r="19" spans="1:8" ht="13.5" customHeight="1">
      <c r="A19" s="39" t="s">
        <v>64</v>
      </c>
      <c r="B19" s="40"/>
      <c r="C19" s="44">
        <f>C18-C20</f>
        <v>2.133</v>
      </c>
      <c r="D19" s="49">
        <f>D18-D20</f>
        <v>-9.0090000000000003</v>
      </c>
      <c r="E19" s="44">
        <f>E18-E20</f>
        <v>36.747</v>
      </c>
      <c r="F19" s="44">
        <f>F18-F20</f>
        <v>33.867000000000004</v>
      </c>
      <c r="G19" s="44">
        <f>G18-G20</f>
        <v>33.867000000000004</v>
      </c>
      <c r="H19" s="49">
        <f t="shared" si="1"/>
        <v>-11.888999999999996</v>
      </c>
    </row>
    <row r="20" spans="1:8" ht="12.75" customHeight="1">
      <c r="A20" s="178" t="s">
        <v>65</v>
      </c>
      <c r="B20" s="156"/>
      <c r="C20" s="44">
        <f>C18*10%</f>
        <v>0.23700000000000002</v>
      </c>
      <c r="D20" s="49">
        <f>D18*10%</f>
        <v>-1.0010000000000001</v>
      </c>
      <c r="E20" s="44">
        <f>E18*10%</f>
        <v>4.0830000000000002</v>
      </c>
      <c r="F20" s="44">
        <f>F18*10%</f>
        <v>3.7630000000000003</v>
      </c>
      <c r="G20" s="44">
        <f>G18*10%</f>
        <v>3.7630000000000003</v>
      </c>
      <c r="H20" s="49">
        <f t="shared" si="1"/>
        <v>-1.321</v>
      </c>
    </row>
    <row r="21" spans="1:8" ht="14.25" customHeight="1">
      <c r="A21" s="11" t="s">
        <v>88</v>
      </c>
      <c r="B21" s="41"/>
      <c r="C21" s="45">
        <v>3.65</v>
      </c>
      <c r="D21" s="7">
        <v>-15.1</v>
      </c>
      <c r="E21" s="44">
        <f>51.86+7.58+1.89+1.55</f>
        <v>62.879999999999995</v>
      </c>
      <c r="F21" s="44">
        <f>47.79+6.99+1.75+1.43</f>
        <v>57.96</v>
      </c>
      <c r="G21" s="44">
        <f>F21</f>
        <v>57.96</v>
      </c>
      <c r="H21" s="49">
        <f t="shared" si="1"/>
        <v>-20.019999999999996</v>
      </c>
    </row>
    <row r="22" spans="1:8" ht="14.25" customHeight="1">
      <c r="A22" s="39" t="s">
        <v>64</v>
      </c>
      <c r="B22" s="40"/>
      <c r="C22" s="44">
        <f>C21-C23</f>
        <v>3.2850000000000001</v>
      </c>
      <c r="D22" s="49">
        <f>D21-D23</f>
        <v>-13.59</v>
      </c>
      <c r="E22" s="44">
        <f>E21-E23</f>
        <v>56.591999999999999</v>
      </c>
      <c r="F22" s="44">
        <f>F21-F23</f>
        <v>52.164000000000001</v>
      </c>
      <c r="G22" s="44">
        <f>G21-G23</f>
        <v>52.164000000000001</v>
      </c>
      <c r="H22" s="49">
        <f t="shared" si="1"/>
        <v>-18.017999999999997</v>
      </c>
    </row>
    <row r="23" spans="1:8">
      <c r="A23" s="178" t="s">
        <v>65</v>
      </c>
      <c r="B23" s="156"/>
      <c r="C23" s="44">
        <f>C21*10%</f>
        <v>0.36499999999999999</v>
      </c>
      <c r="D23" s="49">
        <f>D21*10%</f>
        <v>-1.51</v>
      </c>
      <c r="E23" s="44">
        <f>E21*10%</f>
        <v>6.2880000000000003</v>
      </c>
      <c r="F23" s="44">
        <f>F21*10%</f>
        <v>5.7960000000000003</v>
      </c>
      <c r="G23" s="44">
        <f>G21*10%</f>
        <v>5.7960000000000003</v>
      </c>
      <c r="H23" s="49">
        <f t="shared" si="1"/>
        <v>-2.0019999999999998</v>
      </c>
    </row>
    <row r="24" spans="1:8" s="108" customFormat="1" ht="6" customHeight="1">
      <c r="A24" s="110"/>
      <c r="B24" s="111"/>
      <c r="C24" s="112"/>
      <c r="D24" s="113"/>
      <c r="E24" s="112"/>
      <c r="F24" s="112"/>
      <c r="G24" s="114"/>
      <c r="H24" s="115"/>
    </row>
    <row r="25" spans="1:8" ht="11.25" customHeight="1">
      <c r="A25" s="179" t="s">
        <v>42</v>
      </c>
      <c r="B25" s="158"/>
      <c r="C25" s="45">
        <v>5.29</v>
      </c>
      <c r="D25" s="64">
        <v>488.92</v>
      </c>
      <c r="E25" s="45">
        <v>91.14</v>
      </c>
      <c r="F25" s="45">
        <v>84</v>
      </c>
      <c r="G25" s="67">
        <f>G27+G26</f>
        <v>8.4</v>
      </c>
      <c r="H25" s="45">
        <f>F25-E25-G25+D25+F25</f>
        <v>557.38</v>
      </c>
    </row>
    <row r="26" spans="1:8" s="4" customFormat="1" ht="12" customHeight="1">
      <c r="A26" s="75" t="s">
        <v>67</v>
      </c>
      <c r="B26" s="76"/>
      <c r="C26" s="45">
        <f>C25-C27</f>
        <v>4.7610000000000001</v>
      </c>
      <c r="D26" s="64">
        <v>488.15</v>
      </c>
      <c r="E26" s="45">
        <f>E25-E27</f>
        <v>82.025999999999996</v>
      </c>
      <c r="F26" s="45">
        <f>F25-F27</f>
        <v>75.599999999999994</v>
      </c>
      <c r="G26" s="77">
        <v>0</v>
      </c>
      <c r="H26" s="126">
        <f t="shared" ref="H26:H28" si="2">F26-E26-G26+D26+F26</f>
        <v>557.32399999999996</v>
      </c>
    </row>
    <row r="27" spans="1:8" ht="12.75" customHeight="1">
      <c r="A27" s="178" t="s">
        <v>65</v>
      </c>
      <c r="B27" s="156"/>
      <c r="C27" s="44">
        <f>C25*10%</f>
        <v>0.52900000000000003</v>
      </c>
      <c r="D27" s="49">
        <v>0.77</v>
      </c>
      <c r="E27" s="44">
        <f>E25*10%</f>
        <v>9.1140000000000008</v>
      </c>
      <c r="F27" s="44">
        <f>F25*10%</f>
        <v>8.4</v>
      </c>
      <c r="G27" s="44">
        <f>F27</f>
        <v>8.4</v>
      </c>
      <c r="H27" s="49">
        <f t="shared" si="2"/>
        <v>5.5999999999999162E-2</v>
      </c>
    </row>
    <row r="28" spans="1:8" s="4" customFormat="1" ht="12.75" customHeight="1">
      <c r="A28" s="187" t="s">
        <v>133</v>
      </c>
      <c r="B28" s="188"/>
      <c r="C28" s="104"/>
      <c r="D28" s="103">
        <v>0</v>
      </c>
      <c r="E28" s="104">
        <f>E30+E31+E32+E33</f>
        <v>25.189999999999998</v>
      </c>
      <c r="F28" s="104">
        <f t="shared" ref="F28:G28" si="3">F30+F31+F32+F33</f>
        <v>21.28</v>
      </c>
      <c r="G28" s="104">
        <f t="shared" si="3"/>
        <v>21.28</v>
      </c>
      <c r="H28" s="68">
        <f t="shared" si="2"/>
        <v>-3.9099999999999966</v>
      </c>
    </row>
    <row r="29" spans="1:8" ht="12.75" customHeight="1">
      <c r="A29" s="122" t="s">
        <v>134</v>
      </c>
      <c r="B29" s="111"/>
      <c r="C29" s="112"/>
      <c r="D29" s="115">
        <v>0</v>
      </c>
      <c r="E29" s="112"/>
      <c r="F29" s="112"/>
      <c r="G29" s="121"/>
      <c r="H29" s="103"/>
    </row>
    <row r="30" spans="1:8" ht="12.75" customHeight="1">
      <c r="A30" s="176" t="s">
        <v>135</v>
      </c>
      <c r="B30" s="177"/>
      <c r="C30" s="112"/>
      <c r="D30" s="115">
        <v>0</v>
      </c>
      <c r="E30" s="112">
        <v>1.47</v>
      </c>
      <c r="F30" s="112">
        <v>1.19</v>
      </c>
      <c r="G30" s="121">
        <v>1.19</v>
      </c>
      <c r="H30" s="68">
        <f t="shared" ref="H30:H33" si="4">F30-E30-G30+D30+F30</f>
        <v>-0.28000000000000003</v>
      </c>
    </row>
    <row r="31" spans="1:8" ht="12.75" customHeight="1">
      <c r="A31" s="176" t="s">
        <v>136</v>
      </c>
      <c r="B31" s="177"/>
      <c r="C31" s="112"/>
      <c r="D31" s="115">
        <v>0</v>
      </c>
      <c r="E31" s="112">
        <v>6.48</v>
      </c>
      <c r="F31" s="112">
        <v>5.33</v>
      </c>
      <c r="G31" s="121">
        <v>5.33</v>
      </c>
      <c r="H31" s="68">
        <f t="shared" si="4"/>
        <v>-1.1500000000000004</v>
      </c>
    </row>
    <row r="32" spans="1:8" ht="12.75" customHeight="1">
      <c r="A32" s="176" t="s">
        <v>137</v>
      </c>
      <c r="B32" s="177"/>
      <c r="C32" s="112"/>
      <c r="D32" s="115">
        <v>0</v>
      </c>
      <c r="E32" s="112">
        <v>16.5</v>
      </c>
      <c r="F32" s="112">
        <v>14.21</v>
      </c>
      <c r="G32" s="121">
        <v>14.21</v>
      </c>
      <c r="H32" s="68">
        <f t="shared" si="4"/>
        <v>-2.2899999999999991</v>
      </c>
    </row>
    <row r="33" spans="1:26" ht="12.75" customHeight="1">
      <c r="A33" s="176" t="s">
        <v>138</v>
      </c>
      <c r="B33" s="177"/>
      <c r="C33" s="112"/>
      <c r="D33" s="115">
        <v>0</v>
      </c>
      <c r="E33" s="112">
        <v>0.74</v>
      </c>
      <c r="F33" s="112">
        <v>0.55000000000000004</v>
      </c>
      <c r="G33" s="121">
        <v>0.55000000000000004</v>
      </c>
      <c r="H33" s="68">
        <f t="shared" si="4"/>
        <v>-0.18999999999999995</v>
      </c>
    </row>
    <row r="34" spans="1:26" s="108" customFormat="1">
      <c r="A34" s="116" t="s">
        <v>119</v>
      </c>
      <c r="B34" s="117"/>
      <c r="C34" s="104"/>
      <c r="D34" s="118"/>
      <c r="E34" s="104">
        <f>E8+E25+E28</f>
        <v>376.83</v>
      </c>
      <c r="F34" s="104">
        <f t="shared" ref="F34:G34" si="5">F8+F25+F28</f>
        <v>345.37</v>
      </c>
      <c r="G34" s="104">
        <f t="shared" si="5"/>
        <v>269.77</v>
      </c>
      <c r="H34" s="103"/>
      <c r="I34" s="120"/>
      <c r="J34" s="120"/>
    </row>
    <row r="35" spans="1:26" s="108" customFormat="1">
      <c r="A35" s="116" t="s">
        <v>120</v>
      </c>
      <c r="B35" s="117"/>
      <c r="C35" s="104"/>
      <c r="D35" s="118"/>
      <c r="E35" s="104"/>
      <c r="F35" s="104"/>
      <c r="G35" s="119"/>
      <c r="H35" s="103"/>
      <c r="I35" s="120"/>
      <c r="J35" s="120"/>
    </row>
    <row r="36" spans="1:26" s="4" customFormat="1" ht="12.75" customHeight="1">
      <c r="A36" s="160" t="s">
        <v>86</v>
      </c>
      <c r="B36" s="166"/>
      <c r="C36" s="45"/>
      <c r="D36" s="64">
        <v>-0.32</v>
      </c>
      <c r="E36" s="68">
        <v>0</v>
      </c>
      <c r="F36" s="68">
        <v>0.32</v>
      </c>
      <c r="G36" s="78">
        <v>0.32</v>
      </c>
      <c r="H36" s="68">
        <f>F36-E36-G36+D36+F36</f>
        <v>0</v>
      </c>
    </row>
    <row r="37" spans="1:26" ht="12" customHeight="1">
      <c r="A37" s="153" t="s">
        <v>43</v>
      </c>
      <c r="B37" s="154"/>
      <c r="C37" s="44"/>
      <c r="D37" s="7">
        <v>0</v>
      </c>
      <c r="E37" s="49">
        <v>0</v>
      </c>
      <c r="F37" s="49">
        <v>0</v>
      </c>
      <c r="G37" s="79">
        <v>0</v>
      </c>
      <c r="H37" s="49">
        <v>0</v>
      </c>
    </row>
    <row r="38" spans="1:26" s="98" customFormat="1" ht="34.5" customHeight="1">
      <c r="A38" s="160" t="s">
        <v>87</v>
      </c>
      <c r="B38" s="161"/>
      <c r="C38" s="87"/>
      <c r="D38" s="96">
        <v>72.819999999999993</v>
      </c>
      <c r="E38" s="91">
        <v>21.47</v>
      </c>
      <c r="F38" s="91">
        <v>21.47</v>
      </c>
      <c r="G38" s="92">
        <f>G40</f>
        <v>3.6499000000000001</v>
      </c>
      <c r="H38" s="45">
        <f t="shared" ref="H38:H43" si="6">F38-E38-G38+D38+F38</f>
        <v>90.64009999999999</v>
      </c>
    </row>
    <row r="39" spans="1:26" s="129" customFormat="1" ht="17.25" customHeight="1">
      <c r="A39" s="39" t="s">
        <v>67</v>
      </c>
      <c r="B39" s="40"/>
      <c r="C39" s="88"/>
      <c r="D39" s="93">
        <f>D38+D40</f>
        <v>71.139999999999986</v>
      </c>
      <c r="E39" s="130">
        <f>E38-E40</f>
        <v>17.8201</v>
      </c>
      <c r="F39" s="130">
        <f>F38-F40</f>
        <v>17.8201</v>
      </c>
      <c r="G39" s="131">
        <v>0</v>
      </c>
      <c r="H39" s="44">
        <f t="shared" si="6"/>
        <v>88.960099999999983</v>
      </c>
    </row>
    <row r="40" spans="1:26" s="129" customFormat="1" ht="16.5" customHeight="1">
      <c r="A40" s="99" t="s">
        <v>50</v>
      </c>
      <c r="B40" s="100"/>
      <c r="C40" s="88"/>
      <c r="D40" s="93">
        <v>-1.68</v>
      </c>
      <c r="E40" s="89">
        <f>E38*17%</f>
        <v>3.6499000000000001</v>
      </c>
      <c r="F40" s="89">
        <f>F38*17%</f>
        <v>3.6499000000000001</v>
      </c>
      <c r="G40" s="90">
        <f>F40</f>
        <v>3.6499000000000001</v>
      </c>
      <c r="H40" s="49">
        <f t="shared" si="6"/>
        <v>-1.6800000000000002</v>
      </c>
    </row>
    <row r="41" spans="1:26" ht="23.25" customHeight="1">
      <c r="A41" s="160" t="s">
        <v>123</v>
      </c>
      <c r="B41" s="161"/>
      <c r="C41" s="94" t="s">
        <v>124</v>
      </c>
      <c r="D41" s="95">
        <v>3.57</v>
      </c>
      <c r="E41" s="96">
        <v>2.4</v>
      </c>
      <c r="F41" s="96">
        <v>2.4</v>
      </c>
      <c r="G41" s="97">
        <f>G43</f>
        <v>0.40800000000000003</v>
      </c>
      <c r="H41" s="68">
        <f t="shared" si="6"/>
        <v>5.5619999999999994</v>
      </c>
    </row>
    <row r="42" spans="1:26" s="128" customFormat="1" ht="16.5" customHeight="1">
      <c r="A42" s="39" t="s">
        <v>67</v>
      </c>
      <c r="B42" s="40"/>
      <c r="C42" s="127"/>
      <c r="D42" s="93">
        <v>3.66</v>
      </c>
      <c r="E42" s="89">
        <f>E41-E43</f>
        <v>1.992</v>
      </c>
      <c r="F42" s="89">
        <f>F41-F43</f>
        <v>1.992</v>
      </c>
      <c r="G42" s="90">
        <v>0</v>
      </c>
      <c r="H42" s="49">
        <f t="shared" si="6"/>
        <v>5.6520000000000001</v>
      </c>
    </row>
    <row r="43" spans="1:26" s="129" customFormat="1" ht="15.75" customHeight="1">
      <c r="A43" s="99" t="s">
        <v>50</v>
      </c>
      <c r="B43" s="100"/>
      <c r="C43" s="88"/>
      <c r="D43" s="89">
        <v>-0.09</v>
      </c>
      <c r="E43" s="89">
        <f>E41*17%</f>
        <v>0.40800000000000003</v>
      </c>
      <c r="F43" s="89">
        <f>F41*17%</f>
        <v>0.40800000000000003</v>
      </c>
      <c r="G43" s="90">
        <f>F43</f>
        <v>0.40800000000000003</v>
      </c>
      <c r="H43" s="49">
        <f t="shared" si="6"/>
        <v>-8.9999999999999969E-2</v>
      </c>
    </row>
    <row r="44" spans="1:26" ht="25.5" customHeight="1">
      <c r="A44" s="160" t="s">
        <v>149</v>
      </c>
      <c r="B44" s="161"/>
      <c r="C44" s="94"/>
      <c r="D44" s="95">
        <v>0</v>
      </c>
      <c r="E44" s="96">
        <v>46.17</v>
      </c>
      <c r="F44" s="96">
        <v>46.17</v>
      </c>
      <c r="G44" s="97">
        <f>G46</f>
        <v>21.6999</v>
      </c>
      <c r="H44" s="68">
        <f t="shared" ref="H44:H46" si="7">F44-E44-G44+D44+F44</f>
        <v>24.470100000000002</v>
      </c>
    </row>
    <row r="45" spans="1:26" s="128" customFormat="1" ht="16.5" customHeight="1">
      <c r="A45" s="39" t="s">
        <v>67</v>
      </c>
      <c r="B45" s="40"/>
      <c r="C45" s="127"/>
      <c r="D45" s="93">
        <v>0</v>
      </c>
      <c r="E45" s="89">
        <f>E44-E46</f>
        <v>24.470100000000002</v>
      </c>
      <c r="F45" s="89">
        <f>F44-F46</f>
        <v>24.470100000000002</v>
      </c>
      <c r="G45" s="90">
        <v>0</v>
      </c>
      <c r="H45" s="49">
        <f t="shared" si="7"/>
        <v>24.470100000000002</v>
      </c>
    </row>
    <row r="46" spans="1:26" s="98" customFormat="1" ht="15.75" customHeight="1">
      <c r="A46" s="99" t="s">
        <v>50</v>
      </c>
      <c r="B46" s="100"/>
      <c r="C46" s="88"/>
      <c r="D46" s="89">
        <v>0</v>
      </c>
      <c r="E46" s="89">
        <f>E44*47%</f>
        <v>21.6999</v>
      </c>
      <c r="F46" s="89">
        <f>F44*47%</f>
        <v>21.6999</v>
      </c>
      <c r="G46" s="90">
        <f>F46</f>
        <v>21.6999</v>
      </c>
      <c r="H46" s="68">
        <f t="shared" si="7"/>
        <v>0</v>
      </c>
    </row>
    <row r="47" spans="1:26" s="108" customFormat="1" ht="18.75" customHeight="1">
      <c r="A47" s="162" t="s">
        <v>121</v>
      </c>
      <c r="B47" s="163"/>
      <c r="C47" s="104"/>
      <c r="D47" s="118"/>
      <c r="E47" s="104">
        <f>E36+E38+E41+E44</f>
        <v>70.039999999999992</v>
      </c>
      <c r="F47" s="104">
        <f t="shared" ref="F47:G47" si="8">F36+F38+F41+F44</f>
        <v>70.36</v>
      </c>
      <c r="G47" s="104">
        <f t="shared" si="8"/>
        <v>26.0778</v>
      </c>
      <c r="H47" s="103"/>
    </row>
    <row r="48" spans="1:26" s="108" customFormat="1" ht="25.5" customHeight="1">
      <c r="A48" s="162" t="s">
        <v>131</v>
      </c>
      <c r="B48" s="163"/>
      <c r="C48" s="101"/>
      <c r="D48" s="101"/>
      <c r="E48" s="103">
        <f>E34+E47</f>
        <v>446.87</v>
      </c>
      <c r="F48" s="103">
        <f t="shared" ref="F48:G48" si="9">F34+F47</f>
        <v>415.73</v>
      </c>
      <c r="G48" s="103">
        <f t="shared" si="9"/>
        <v>295.84780000000001</v>
      </c>
      <c r="H48" s="105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</row>
    <row r="49" spans="1:26" s="108" customFormat="1" ht="18.75" customHeight="1">
      <c r="A49" s="162" t="s">
        <v>130</v>
      </c>
      <c r="B49" s="163"/>
      <c r="C49" s="101"/>
      <c r="D49" s="102">
        <f>D3</f>
        <v>498.36</v>
      </c>
      <c r="E49" s="103"/>
      <c r="F49" s="103"/>
      <c r="G49" s="103"/>
      <c r="H49" s="105">
        <f>F48-E48+D49+F48-G48</f>
        <v>587.10220000000004</v>
      </c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</row>
    <row r="50" spans="1:26" s="108" customFormat="1" ht="22.5" customHeight="1">
      <c r="A50" s="164" t="s">
        <v>150</v>
      </c>
      <c r="B50" s="164"/>
      <c r="C50" s="101"/>
      <c r="D50" s="101"/>
      <c r="E50" s="103"/>
      <c r="F50" s="103"/>
      <c r="G50" s="103"/>
      <c r="H50" s="105">
        <f>H51+H52</f>
        <v>587.10220000000004</v>
      </c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</row>
    <row r="51" spans="1:26" s="108" customFormat="1" ht="12.75" customHeight="1">
      <c r="A51" s="164" t="s">
        <v>127</v>
      </c>
      <c r="B51" s="165"/>
      <c r="C51" s="101"/>
      <c r="D51" s="101"/>
      <c r="E51" s="103"/>
      <c r="F51" s="104"/>
      <c r="G51" s="104"/>
      <c r="H51" s="109">
        <f>(H25+H39+H42+H44)-0.01</f>
        <v>676.45220000000006</v>
      </c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</row>
    <row r="52" spans="1:26" s="108" customFormat="1" ht="12.75" customHeight="1">
      <c r="A52" s="174" t="s">
        <v>128</v>
      </c>
      <c r="B52" s="175"/>
      <c r="C52" s="101"/>
      <c r="D52" s="101"/>
      <c r="E52" s="103"/>
      <c r="F52" s="104"/>
      <c r="G52" s="104"/>
      <c r="H52" s="105">
        <f>H8+H28+H40+H43</f>
        <v>-89.35</v>
      </c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</row>
    <row r="53" spans="1:26" ht="27" customHeight="1">
      <c r="A53" s="167" t="s">
        <v>122</v>
      </c>
      <c r="B53" s="168"/>
      <c r="C53" s="168"/>
      <c r="D53" s="168"/>
      <c r="E53" s="168"/>
      <c r="F53" s="168"/>
      <c r="G53" s="168"/>
      <c r="H53" s="168"/>
    </row>
    <row r="54" spans="1:26" ht="23.25" customHeight="1">
      <c r="A54" s="21" t="s">
        <v>143</v>
      </c>
      <c r="D54" s="23"/>
      <c r="E54" s="23"/>
      <c r="F54" s="23"/>
      <c r="G54" s="23"/>
    </row>
    <row r="55" spans="1:26" ht="12" customHeight="1">
      <c r="A55" s="155" t="s">
        <v>89</v>
      </c>
      <c r="B55" s="156"/>
      <c r="C55" s="156"/>
      <c r="D55" s="138"/>
      <c r="E55" s="32" t="s">
        <v>52</v>
      </c>
      <c r="F55" s="32" t="s">
        <v>53</v>
      </c>
      <c r="G55" s="32" t="s">
        <v>54</v>
      </c>
      <c r="H55" s="125" t="s">
        <v>151</v>
      </c>
    </row>
    <row r="56" spans="1:26" ht="14.25" customHeight="1">
      <c r="A56" s="150" t="s">
        <v>146</v>
      </c>
      <c r="B56" s="151"/>
      <c r="C56" s="151"/>
      <c r="D56" s="152"/>
      <c r="E56" s="33"/>
      <c r="F56" s="33"/>
      <c r="G56" s="34">
        <v>0</v>
      </c>
      <c r="H56" s="123"/>
    </row>
    <row r="57" spans="1:26" s="4" customFormat="1" ht="13.5" customHeight="1">
      <c r="A57" s="171" t="s">
        <v>7</v>
      </c>
      <c r="B57" s="172"/>
      <c r="C57" s="172"/>
      <c r="D57" s="173"/>
      <c r="E57" s="50"/>
      <c r="F57" s="51"/>
      <c r="G57" s="52">
        <f>SUM(G56:G56)</f>
        <v>0</v>
      </c>
      <c r="H57" s="124"/>
    </row>
    <row r="58" spans="1:26" s="4" customFormat="1" ht="13.5" customHeight="1">
      <c r="A58" s="80"/>
      <c r="B58" s="81"/>
      <c r="C58" s="81"/>
      <c r="D58" s="81"/>
      <c r="E58" s="82"/>
      <c r="F58" s="83"/>
      <c r="G58" s="84"/>
    </row>
    <row r="59" spans="1:26" s="4" customFormat="1" ht="13.5" customHeight="1">
      <c r="A59" s="80"/>
      <c r="B59" s="81"/>
      <c r="C59" s="81"/>
      <c r="D59" s="81"/>
      <c r="E59" s="82"/>
      <c r="F59" s="83"/>
      <c r="G59" s="84"/>
    </row>
    <row r="60" spans="1:26" s="4" customFormat="1" ht="13.5" customHeight="1">
      <c r="A60" s="80"/>
      <c r="B60" s="81"/>
      <c r="C60" s="81"/>
      <c r="D60" s="81"/>
      <c r="E60" s="82"/>
      <c r="F60" s="83"/>
      <c r="G60" s="84"/>
    </row>
    <row r="61" spans="1:26">
      <c r="A61" s="21" t="s">
        <v>44</v>
      </c>
      <c r="D61" s="23"/>
      <c r="E61" s="23"/>
      <c r="F61" s="23"/>
      <c r="G61" s="23"/>
    </row>
    <row r="62" spans="1:26">
      <c r="A62" s="21" t="s">
        <v>45</v>
      </c>
      <c r="D62" s="23"/>
      <c r="E62" s="23"/>
      <c r="F62" s="23"/>
      <c r="G62" s="23"/>
    </row>
    <row r="63" spans="1:26" ht="23.25" customHeight="1">
      <c r="A63" s="155" t="s">
        <v>56</v>
      </c>
      <c r="B63" s="156"/>
      <c r="C63" s="156"/>
      <c r="D63" s="156"/>
      <c r="E63" s="138"/>
      <c r="F63" s="36" t="s">
        <v>53</v>
      </c>
      <c r="G63" s="35" t="s">
        <v>55</v>
      </c>
    </row>
    <row r="64" spans="1:26">
      <c r="A64" s="155" t="s">
        <v>75</v>
      </c>
      <c r="B64" s="156"/>
      <c r="C64" s="156"/>
      <c r="D64" s="156"/>
      <c r="E64" s="138"/>
      <c r="F64" s="32"/>
      <c r="G64" s="32">
        <v>0</v>
      </c>
    </row>
    <row r="65" spans="1:13">
      <c r="A65" s="23"/>
      <c r="D65" s="23"/>
      <c r="E65" s="23"/>
      <c r="F65" s="23"/>
      <c r="G65" s="23"/>
    </row>
    <row r="66" spans="1:13" s="4" customFormat="1">
      <c r="A66" s="21" t="s">
        <v>69</v>
      </c>
      <c r="B66" s="47"/>
      <c r="C66" s="48"/>
      <c r="D66" s="21"/>
      <c r="E66" s="21"/>
      <c r="F66" s="21"/>
      <c r="G66" s="21"/>
    </row>
    <row r="67" spans="1:13">
      <c r="A67" s="157" t="s">
        <v>70</v>
      </c>
      <c r="B67" s="158"/>
      <c r="C67" s="159" t="s">
        <v>71</v>
      </c>
      <c r="D67" s="158"/>
      <c r="E67" s="32" t="s">
        <v>72</v>
      </c>
      <c r="F67" s="32" t="s">
        <v>73</v>
      </c>
      <c r="G67" s="32" t="s">
        <v>74</v>
      </c>
      <c r="M67" t="s">
        <v>129</v>
      </c>
    </row>
    <row r="68" spans="1:13">
      <c r="A68" s="157" t="s">
        <v>97</v>
      </c>
      <c r="B68" s="158"/>
      <c r="C68" s="169" t="s">
        <v>75</v>
      </c>
      <c r="D68" s="170"/>
      <c r="E68" s="32">
        <v>4</v>
      </c>
      <c r="F68" s="32" t="s">
        <v>75</v>
      </c>
      <c r="G68" s="32" t="s">
        <v>75</v>
      </c>
    </row>
    <row r="69" spans="1:13">
      <c r="A69" s="23"/>
      <c r="D69" s="23"/>
      <c r="E69" s="23"/>
      <c r="F69" s="23"/>
      <c r="G69" s="23"/>
    </row>
    <row r="71" spans="1:13">
      <c r="A71" s="21" t="s">
        <v>44</v>
      </c>
      <c r="E71" s="37"/>
      <c r="F71" s="71"/>
      <c r="G71" s="37"/>
    </row>
    <row r="72" spans="1:13">
      <c r="A72" s="21" t="s">
        <v>144</v>
      </c>
      <c r="B72" s="72"/>
      <c r="C72" s="73"/>
      <c r="D72" s="21"/>
      <c r="E72" s="37"/>
      <c r="F72" s="71"/>
      <c r="G72" s="37"/>
    </row>
    <row r="73" spans="1:13" ht="66.75" customHeight="1">
      <c r="A73" s="148" t="s">
        <v>147</v>
      </c>
      <c r="B73" s="149"/>
      <c r="C73" s="149"/>
      <c r="D73" s="149"/>
      <c r="E73" s="149"/>
      <c r="F73" s="149"/>
      <c r="G73" s="149"/>
    </row>
    <row r="76" spans="1:13">
      <c r="A76" s="4" t="s">
        <v>76</v>
      </c>
      <c r="B76" s="47"/>
      <c r="C76" s="48"/>
      <c r="D76" s="4"/>
      <c r="E76" s="4" t="s">
        <v>77</v>
      </c>
      <c r="F76" s="4"/>
    </row>
    <row r="77" spans="1:13">
      <c r="A77" s="4" t="s">
        <v>78</v>
      </c>
      <c r="B77" s="47"/>
      <c r="C77" s="48"/>
      <c r="D77" s="4"/>
      <c r="E77" s="4"/>
      <c r="F77" s="4"/>
    </row>
    <row r="78" spans="1:13">
      <c r="A78" s="4" t="s">
        <v>116</v>
      </c>
      <c r="B78" s="47"/>
      <c r="C78" s="48"/>
      <c r="D78" s="4"/>
      <c r="E78" s="4"/>
      <c r="F78" s="4"/>
    </row>
    <row r="80" spans="1:13">
      <c r="A80" s="23" t="s">
        <v>79</v>
      </c>
      <c r="B80" s="74"/>
    </row>
    <row r="81" spans="1:3" ht="12.75" customHeight="1">
      <c r="A81" s="23" t="s">
        <v>80</v>
      </c>
      <c r="B81" s="74"/>
      <c r="C81" s="46" t="s">
        <v>25</v>
      </c>
    </row>
    <row r="82" spans="1:3" ht="12" customHeight="1">
      <c r="A82" s="23" t="s">
        <v>81</v>
      </c>
      <c r="B82" s="74"/>
      <c r="C82" s="46" t="s">
        <v>82</v>
      </c>
    </row>
    <row r="83" spans="1:3" ht="12" customHeight="1">
      <c r="A83" s="23" t="s">
        <v>83</v>
      </c>
      <c r="B83" s="74"/>
      <c r="C83" s="46" t="s">
        <v>84</v>
      </c>
    </row>
  </sheetData>
  <mergeCells count="44">
    <mergeCell ref="A4:B4"/>
    <mergeCell ref="A5:B5"/>
    <mergeCell ref="A33:B33"/>
    <mergeCell ref="A7:B7"/>
    <mergeCell ref="A3:B3"/>
    <mergeCell ref="A6:H6"/>
    <mergeCell ref="A48:B48"/>
    <mergeCell ref="A47:B47"/>
    <mergeCell ref="A25:B25"/>
    <mergeCell ref="A27:B27"/>
    <mergeCell ref="A23:B23"/>
    <mergeCell ref="A14:B14"/>
    <mergeCell ref="A15:B15"/>
    <mergeCell ref="A17:B17"/>
    <mergeCell ref="A18:B18"/>
    <mergeCell ref="A28:B28"/>
    <mergeCell ref="A30:B30"/>
    <mergeCell ref="A31:B31"/>
    <mergeCell ref="A32:B32"/>
    <mergeCell ref="A20:B20"/>
    <mergeCell ref="A8:B8"/>
    <mergeCell ref="A10:B10"/>
    <mergeCell ref="A11:H11"/>
    <mergeCell ref="A12:B12"/>
    <mergeCell ref="A36:B36"/>
    <mergeCell ref="A53:H53"/>
    <mergeCell ref="C68:D68"/>
    <mergeCell ref="A67:B67"/>
    <mergeCell ref="A57:D57"/>
    <mergeCell ref="A63:E63"/>
    <mergeCell ref="A64:E64"/>
    <mergeCell ref="A52:B52"/>
    <mergeCell ref="A73:G73"/>
    <mergeCell ref="A56:D56"/>
    <mergeCell ref="A37:B37"/>
    <mergeCell ref="A55:D55"/>
    <mergeCell ref="A68:B68"/>
    <mergeCell ref="C67:D67"/>
    <mergeCell ref="A38:B38"/>
    <mergeCell ref="A41:B41"/>
    <mergeCell ref="A49:B49"/>
    <mergeCell ref="A50:B50"/>
    <mergeCell ref="A51:B51"/>
    <mergeCell ref="A44:B44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2018-02-20T23:46:13Z</cp:lastPrinted>
  <dcterms:created xsi:type="dcterms:W3CDTF">2013-02-18T04:38:06Z</dcterms:created>
  <dcterms:modified xsi:type="dcterms:W3CDTF">2018-03-20T05:18:22Z</dcterms:modified>
</cp:coreProperties>
</file>