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8" l="1"/>
  <c r="C45" i="8"/>
  <c r="D52" i="8"/>
  <c r="F49" i="8"/>
  <c r="G49" i="8"/>
  <c r="G47" i="8"/>
  <c r="H47" i="8"/>
  <c r="F46" i="8"/>
  <c r="G46" i="8"/>
  <c r="G44" i="8"/>
  <c r="H44" i="8"/>
  <c r="H54" i="8"/>
  <c r="E46" i="8"/>
  <c r="H46" i="8"/>
  <c r="F9" i="8"/>
  <c r="E9" i="8"/>
  <c r="H9" i="8"/>
  <c r="G67" i="8"/>
  <c r="G33" i="8"/>
  <c r="F34" i="8"/>
  <c r="G34" i="8"/>
  <c r="G32" i="8"/>
  <c r="H32" i="8"/>
  <c r="G38" i="8"/>
  <c r="H38" i="8"/>
  <c r="G39" i="8"/>
  <c r="H39" i="8"/>
  <c r="G40" i="8"/>
  <c r="H40" i="8"/>
  <c r="G41" i="8"/>
  <c r="H41" i="8"/>
  <c r="H36" i="8"/>
  <c r="H55" i="8"/>
  <c r="E50" i="8"/>
  <c r="G13" i="8"/>
  <c r="G16" i="8"/>
  <c r="G19" i="8"/>
  <c r="G22" i="8"/>
  <c r="G25" i="8"/>
  <c r="G28" i="8"/>
  <c r="G9" i="8"/>
  <c r="C9" i="8"/>
  <c r="H53" i="8"/>
  <c r="F36" i="8"/>
  <c r="F42" i="8"/>
  <c r="F50" i="8"/>
  <c r="F51" i="8"/>
  <c r="E36" i="8"/>
  <c r="E42" i="8"/>
  <c r="E51" i="8"/>
  <c r="G36" i="8"/>
  <c r="G42" i="8"/>
  <c r="G50" i="8"/>
  <c r="G51" i="8"/>
  <c r="F33" i="8"/>
  <c r="E34" i="8"/>
  <c r="E33" i="8"/>
  <c r="H33" i="8"/>
  <c r="H34" i="8"/>
  <c r="E49" i="8"/>
  <c r="F18" i="8"/>
  <c r="E18" i="8"/>
  <c r="D18" i="8"/>
  <c r="H18" i="8"/>
  <c r="F17" i="8"/>
  <c r="E17" i="8"/>
  <c r="D17" i="8"/>
  <c r="H17" i="8"/>
  <c r="H16" i="8"/>
  <c r="F15" i="8"/>
  <c r="E15" i="8"/>
  <c r="D15" i="8"/>
  <c r="H15" i="8"/>
  <c r="F14" i="8"/>
  <c r="E14" i="8"/>
  <c r="D14" i="8"/>
  <c r="H14" i="8"/>
  <c r="H13" i="8"/>
  <c r="F11" i="8"/>
  <c r="E11" i="8"/>
  <c r="D11" i="8"/>
  <c r="H11" i="8"/>
  <c r="F10" i="8"/>
  <c r="E10" i="8"/>
  <c r="D10" i="8"/>
  <c r="H10" i="8"/>
  <c r="E45" i="8"/>
  <c r="F45" i="8"/>
  <c r="H45" i="8"/>
  <c r="H49" i="8"/>
  <c r="F48" i="8"/>
  <c r="E48" i="8"/>
  <c r="H48" i="8"/>
  <c r="D27" i="8"/>
  <c r="D26" i="8"/>
  <c r="C34" i="8"/>
  <c r="C33" i="8"/>
  <c r="C27" i="8"/>
  <c r="C26" i="8"/>
  <c r="C24" i="8"/>
  <c r="C23" i="8"/>
  <c r="C21" i="8"/>
  <c r="C20" i="8"/>
  <c r="C18" i="8"/>
  <c r="C17" i="8"/>
  <c r="F30" i="8"/>
  <c r="E30" i="8"/>
  <c r="D30" i="8"/>
  <c r="H30" i="8"/>
  <c r="F29" i="8"/>
  <c r="E29" i="8"/>
  <c r="D29" i="8"/>
  <c r="H29" i="8"/>
  <c r="H28" i="8"/>
  <c r="F27" i="8"/>
  <c r="E27" i="8"/>
  <c r="H27" i="8"/>
  <c r="F26" i="8"/>
  <c r="E26" i="8"/>
  <c r="H26" i="8"/>
  <c r="H25" i="8"/>
  <c r="F24" i="8"/>
  <c r="E24" i="8"/>
  <c r="D24" i="8"/>
  <c r="H24" i="8"/>
  <c r="F23" i="8"/>
  <c r="E23" i="8"/>
  <c r="D23" i="8"/>
  <c r="H23" i="8"/>
  <c r="H22" i="8"/>
  <c r="F21" i="8"/>
  <c r="E21" i="8"/>
  <c r="D21" i="8"/>
  <c r="H21" i="8"/>
  <c r="F20" i="8"/>
  <c r="E20" i="8"/>
  <c r="D20" i="8"/>
  <c r="H20" i="8"/>
  <c r="H19" i="8"/>
  <c r="G30" i="8"/>
  <c r="G29" i="8"/>
  <c r="G27" i="8"/>
  <c r="G26" i="8"/>
  <c r="G24" i="8"/>
  <c r="G23" i="8"/>
  <c r="G21" i="8"/>
  <c r="G20" i="8"/>
  <c r="G18" i="8"/>
  <c r="G17" i="8"/>
  <c r="G15" i="8"/>
  <c r="G14" i="8"/>
  <c r="G11" i="8"/>
  <c r="G10" i="8"/>
  <c r="C30" i="8"/>
  <c r="C29" i="8"/>
  <c r="C15" i="8"/>
  <c r="C14" i="8"/>
  <c r="C11" i="8"/>
  <c r="C10" i="8"/>
</calcChain>
</file>

<file path=xl/comments1.xml><?xml version="1.0" encoding="utf-8"?>
<comments xmlns="http://schemas.openxmlformats.org/spreadsheetml/2006/main">
  <authors>
    <author>BuhFN</author>
  </authors>
  <commentList>
    <comment ref="C47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сумма в месяц за 1 лифт
по договору только 1 лифт!</t>
        </r>
      </text>
    </comment>
  </commentList>
</comments>
</file>

<file path=xl/sharedStrings.xml><?xml version="1.0" encoding="utf-8"?>
<sst xmlns="http://schemas.openxmlformats.org/spreadsheetml/2006/main" count="199" uniqueCount="160">
  <si>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</si>
  <si>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</si>
  <si>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</si>
  <si>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</si>
  <si>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</si>
  <si>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</si>
  <si>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</si>
  <si>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</si>
  <si>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</si>
  <si>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</si>
  <si>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</si>
  <si>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</si>
  <si>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</si>
  <si>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</si>
  <si>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</si>
  <si>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</si>
  <si>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</si>
  <si>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</si>
  <si>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</si>
  <si>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</si>
  <si>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</si>
  <si>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</si>
  <si>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</si>
  <si>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</si>
  <si>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</si>
  <si>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</si>
  <si>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</si>
  <si>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</si>
  <si>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</si>
  <si>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</si>
  <si>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</si>
  <si>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</si>
  <si>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</si>
  <si>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</si>
  <si>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</si>
  <si>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</si>
  <si>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</si>
  <si>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</si>
  <si>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</si>
  <si>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</si>
  <si>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</si>
  <si>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</si>
  <si>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</si>
  <si>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</si>
  <si>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</si>
  <si>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</si>
  <si>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</si>
  <si>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</si>
  <si>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</si>
  <si>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</si>
  <si>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</si>
  <si>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</si>
  <si>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</si>
  <si>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</si>
  <si>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</si>
  <si>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</si>
  <si>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</si>
  <si>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</si>
  <si>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</si>
  <si>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</si>
  <si>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</si>
  <si>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</si>
  <si>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</si>
  <si>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</si>
  <si>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</si>
  <si>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</si>
  <si>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</si>
  <si>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</si>
  <si>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</si>
  <si>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</si>
  <si>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</si>
  <si>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</si>
  <si>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</si>
  <si>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</si>
  <si>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</si>
  <si>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 xml:space="preserve">Генеральный директор </t>
  </si>
  <si>
    <t xml:space="preserve">ООО "Управляющая компания 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</si>
  <si>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</si>
  <si>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</si>
  <si>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</si>
  <si>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</si>
  <si>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</si>
  <si>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 xml:space="preserve"> 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</si>
  <si>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</si>
  <si>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</si>
  <si>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</si>
  <si>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</si>
  <si>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</si>
  <si>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</si>
  <si>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</si>
  <si>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</si>
  <si>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</si>
  <si>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</si>
  <si>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</si>
  <si>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</si>
  <si>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</si>
  <si>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</si>
  <si>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133 по ул. Светланской</t>
  </si>
  <si>
    <t>ООО " Чистый двор"</t>
  </si>
  <si>
    <t>ООО "Эра"</t>
  </si>
  <si>
    <t>ул. Тунгусская, 8</t>
  </si>
  <si>
    <t>2-265-897</t>
  </si>
  <si>
    <t>3 780,20 м2</t>
  </si>
  <si>
    <t>01.11.2007г.</t>
  </si>
  <si>
    <t>Ленинского района"</t>
  </si>
  <si>
    <t>Площадь не жилых помещений</t>
  </si>
  <si>
    <t>Количество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</si>
  <si>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</si>
  <si>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</si>
  <si>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</si>
  <si>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</si>
  <si>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</si>
  <si>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</si>
  <si>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С УЧЕТОМ ОСТАТКОВ:</t>
  </si>
  <si>
    <t>исполн-ль</t>
  </si>
  <si>
    <t>830,10 м2</t>
  </si>
  <si>
    <t>2 шт.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</si>
  <si>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</si>
  <si>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</si>
  <si>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</si>
  <si>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</si>
  <si>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</si>
  <si>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</si>
  <si>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9 пм</t>
  </si>
  <si>
    <t>нет</t>
  </si>
  <si>
    <t>Часть 4</t>
  </si>
  <si>
    <t xml:space="preserve">                       Отчет ООО "Управляющей компании Ленинского района"  за 2019 г.</t>
  </si>
  <si>
    <t xml:space="preserve">             ООО "Управляющая компания Ленинского района"</t>
  </si>
  <si>
    <t>Тяптин Андрей Александрович</t>
  </si>
  <si>
    <t>ООО "Восток-Мегаполис"</t>
  </si>
  <si>
    <t>79,30 м2</t>
  </si>
  <si>
    <t>137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</si>
  <si>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</si>
  <si>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</si>
  <si>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</si>
  <si>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1.Общедомовые коммуникации проходящие через нежилые помещения</t>
  </si>
  <si>
    <t>2. Реклама в лифтах, исполн. ООО Правильный формат</t>
  </si>
  <si>
    <t>3. Перечень работ, выполненных по статье " текущий ремонт"  в 2019 году.</t>
  </si>
  <si>
    <t>Аварийная замена стояков ХГВС кв.44, 51, 12, 14, 28.</t>
  </si>
  <si>
    <t>22пм</t>
  </si>
  <si>
    <t>Ресо-Гарантия</t>
  </si>
  <si>
    <t>Обязательное страхование лифтов</t>
  </si>
  <si>
    <t>Аварийная замена стояка ГВС кв.7, 14, подвал.</t>
  </si>
  <si>
    <t xml:space="preserve">20 пм </t>
  </si>
  <si>
    <t>Аварийная замена стояка ГВС кв.18</t>
  </si>
  <si>
    <t>10 пм</t>
  </si>
  <si>
    <t>Аварийная замена стояка канализации кв. 9.</t>
  </si>
  <si>
    <t>5 пм</t>
  </si>
  <si>
    <t>Замена стояков ХГВС кв. 51, 58, 65, 72, 79, 86</t>
  </si>
  <si>
    <t>52 пм</t>
  </si>
  <si>
    <t>Замена стояка канализации кв. 10, 17, офисн. помещ.</t>
  </si>
  <si>
    <t>План по статье "текущий ремонт" на 2020 год</t>
  </si>
  <si>
    <t>А.А.Тяптин</t>
  </si>
  <si>
    <t>Исп:</t>
  </si>
  <si>
    <t>2-205-087</t>
  </si>
  <si>
    <t>Всего д/средств с учетом остатков</t>
  </si>
  <si>
    <t>переходящие остатки д/ср-в на конец  2019г.</t>
  </si>
  <si>
    <t>150р в мес</t>
  </si>
  <si>
    <t>Управляющая компания предлагает:  ремонт кровли, косметический ремонт подъездов. Выполнение предложенных, либо других необходимых работ возможно, за счет дополнительного сбора средств на основании решения общего собрания собственников.</t>
  </si>
  <si>
    <t xml:space="preserve">ИСХ.  № 654/03  от  17.03.2020  год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</si>
</sst>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3" fillId="0" borderId="1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/>
    <xf numFmtId="0" fontId="3" fillId="0" borderId="2" xfId="0" applyFont="1" applyBorder="1" applyAlignme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164" fontId="9" fillId="0" borderId="6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0" fillId="0" borderId="6" xfId="1" applyFont="1" applyFill="1" applyBorder="1" applyAlignment="1">
      <alignment horizontal="left"/>
    </xf>
    <xf numFmtId="164" fontId="6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/>
    <xf numFmtId="164" fontId="3" fillId="0" borderId="3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0" fillId="0" borderId="0" xfId="0" applyNumberFormat="1" applyBorder="1"/>
    <xf numFmtId="0" fontId="0" fillId="2" borderId="1" xfId="0" applyFill="1" applyBorder="1"/>
    <xf numFmtId="0" fontId="9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9" fillId="0" borderId="2" xfId="0" applyFont="1" applyFill="1" applyBorder="1" applyAlignment="1"/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4" fontId="9" fillId="2" borderId="5" xfId="0" applyNumberFormat="1" applyFont="1" applyFill="1" applyBorder="1" applyAlignment="1">
      <alignment wrapText="1"/>
    </xf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" fontId="0" fillId="2" borderId="6" xfId="0" applyNumberForma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="130" zoomScaleNormal="130" workbookViewId="0">
      <selection activeCell="D4" sqref="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126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/>
      <c r="C3" s="22" t="s">
        <v>97</v>
      </c>
    </row>
    <row r="4" spans="1:4" s="21" customFormat="1" ht="14.25" customHeight="1" x14ac:dyDescent="0.2">
      <c r="A4" s="20" t="s">
        <v>159</v>
      </c>
      <c r="C4" s="20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49</v>
      </c>
      <c r="C6" s="20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5" t="s">
        <v>127</v>
      </c>
      <c r="D8" s="9"/>
    </row>
    <row r="9" spans="1:4" s="3" customFormat="1" ht="12" customHeight="1" x14ac:dyDescent="0.25">
      <c r="A9" s="12" t="s">
        <v>1</v>
      </c>
      <c r="B9" s="13" t="s">
        <v>10</v>
      </c>
      <c r="C9" s="131" t="s">
        <v>128</v>
      </c>
      <c r="D9" s="132"/>
    </row>
    <row r="10" spans="1:4" s="3" customFormat="1" ht="24" customHeight="1" x14ac:dyDescent="0.25">
      <c r="A10" s="12" t="s">
        <v>2</v>
      </c>
      <c r="B10" s="14" t="s">
        <v>11</v>
      </c>
      <c r="C10" s="133" t="s">
        <v>74</v>
      </c>
      <c r="D10" s="134"/>
    </row>
    <row r="11" spans="1:4" s="3" customFormat="1" ht="15" customHeight="1" x14ac:dyDescent="0.25">
      <c r="A11" s="12" t="s">
        <v>3</v>
      </c>
      <c r="B11" s="13" t="s">
        <v>12</v>
      </c>
      <c r="C11" s="131" t="s">
        <v>13</v>
      </c>
      <c r="D11" s="132"/>
    </row>
    <row r="12" spans="1:4" s="3" customFormat="1" ht="13.5" customHeight="1" x14ac:dyDescent="0.25">
      <c r="A12" s="138">
        <v>5</v>
      </c>
      <c r="B12" s="138" t="s">
        <v>83</v>
      </c>
      <c r="C12" s="52" t="s">
        <v>84</v>
      </c>
      <c r="D12" s="53" t="s">
        <v>85</v>
      </c>
    </row>
    <row r="13" spans="1:4" s="3" customFormat="1" ht="14.25" customHeight="1" x14ac:dyDescent="0.25">
      <c r="A13" s="138"/>
      <c r="B13" s="138"/>
      <c r="C13" s="52" t="s">
        <v>86</v>
      </c>
      <c r="D13" s="53" t="s">
        <v>87</v>
      </c>
    </row>
    <row r="14" spans="1:4" s="3" customFormat="1" x14ac:dyDescent="0.25">
      <c r="A14" s="138"/>
      <c r="B14" s="138"/>
      <c r="C14" s="52" t="s">
        <v>88</v>
      </c>
      <c r="D14" s="53" t="s">
        <v>89</v>
      </c>
    </row>
    <row r="15" spans="1:4" s="3" customFormat="1" ht="16.5" customHeight="1" x14ac:dyDescent="0.25">
      <c r="A15" s="138"/>
      <c r="B15" s="138"/>
      <c r="C15" s="52" t="s">
        <v>90</v>
      </c>
      <c r="D15" s="53" t="s">
        <v>92</v>
      </c>
    </row>
    <row r="16" spans="1:4" s="3" customFormat="1" ht="16.5" customHeight="1" x14ac:dyDescent="0.25">
      <c r="A16" s="138"/>
      <c r="B16" s="138"/>
      <c r="C16" s="52" t="s">
        <v>91</v>
      </c>
      <c r="D16" s="53" t="s">
        <v>85</v>
      </c>
    </row>
    <row r="17" spans="1:4" s="5" customFormat="1" ht="15.75" customHeight="1" x14ac:dyDescent="0.25">
      <c r="A17" s="138"/>
      <c r="B17" s="138"/>
      <c r="C17" s="52" t="s">
        <v>93</v>
      </c>
      <c r="D17" s="53" t="s">
        <v>94</v>
      </c>
    </row>
    <row r="18" spans="1:4" s="5" customFormat="1" ht="15.75" customHeight="1" x14ac:dyDescent="0.25">
      <c r="A18" s="138"/>
      <c r="B18" s="138"/>
      <c r="C18" s="54" t="s">
        <v>95</v>
      </c>
      <c r="D18" s="53" t="s">
        <v>96</v>
      </c>
    </row>
    <row r="19" spans="1:4" ht="18" customHeight="1" x14ac:dyDescent="0.25">
      <c r="A19" s="12" t="s">
        <v>4</v>
      </c>
      <c r="B19" s="13" t="s">
        <v>14</v>
      </c>
      <c r="C19" s="139" t="s">
        <v>81</v>
      </c>
      <c r="D19" s="140"/>
    </row>
    <row r="20" spans="1:4" s="5" customFormat="1" ht="24" customHeight="1" x14ac:dyDescent="0.25">
      <c r="A20" s="12" t="s">
        <v>5</v>
      </c>
      <c r="B20" s="14" t="s">
        <v>15</v>
      </c>
      <c r="C20" s="141" t="s">
        <v>53</v>
      </c>
      <c r="D20" s="142"/>
    </row>
    <row r="21" spans="1:4" s="5" customFormat="1" ht="15" customHeight="1" x14ac:dyDescent="0.25">
      <c r="A21" s="12" t="s">
        <v>6</v>
      </c>
      <c r="B21" s="13" t="s">
        <v>16</v>
      </c>
      <c r="C21" s="133" t="s">
        <v>17</v>
      </c>
      <c r="D21" s="143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18</v>
      </c>
      <c r="B23" s="16"/>
      <c r="C23" s="16"/>
      <c r="D23" s="115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19</v>
      </c>
      <c r="C25" s="7" t="s">
        <v>20</v>
      </c>
      <c r="D25" s="51" t="s">
        <v>21</v>
      </c>
    </row>
    <row r="26" spans="1:4" ht="24.75" customHeight="1" x14ac:dyDescent="0.25">
      <c r="A26" s="135" t="s">
        <v>24</v>
      </c>
      <c r="B26" s="136"/>
      <c r="C26" s="136"/>
      <c r="D26" s="137"/>
    </row>
    <row r="27" spans="1:4" ht="12" customHeight="1" x14ac:dyDescent="0.25">
      <c r="A27" s="48"/>
      <c r="B27" s="49"/>
      <c r="C27" s="49"/>
      <c r="D27" s="50"/>
    </row>
    <row r="28" spans="1:4" x14ac:dyDescent="0.25">
      <c r="A28" s="7">
        <v>1</v>
      </c>
      <c r="B28" s="6" t="s">
        <v>98</v>
      </c>
      <c r="C28" s="6" t="s">
        <v>22</v>
      </c>
      <c r="D28" s="6" t="s">
        <v>23</v>
      </c>
    </row>
    <row r="29" spans="1:4" ht="14.25" customHeight="1" x14ac:dyDescent="0.25">
      <c r="A29" s="19" t="s">
        <v>25</v>
      </c>
      <c r="B29" s="18"/>
      <c r="C29" s="18"/>
      <c r="D29" s="18"/>
    </row>
    <row r="30" spans="1:4" ht="13.5" customHeight="1" x14ac:dyDescent="0.25">
      <c r="A30" s="7">
        <v>1</v>
      </c>
      <c r="B30" s="6" t="s">
        <v>99</v>
      </c>
      <c r="C30" s="6" t="s">
        <v>100</v>
      </c>
      <c r="D30" s="6" t="s">
        <v>101</v>
      </c>
    </row>
    <row r="31" spans="1:4" x14ac:dyDescent="0.25">
      <c r="A31" s="19" t="s">
        <v>39</v>
      </c>
      <c r="B31" s="18"/>
      <c r="C31" s="18"/>
      <c r="D31" s="18"/>
    </row>
    <row r="32" spans="1:4" x14ac:dyDescent="0.25">
      <c r="A32" s="19" t="s">
        <v>40</v>
      </c>
      <c r="B32" s="18"/>
      <c r="C32" s="18"/>
      <c r="D32" s="18"/>
    </row>
    <row r="33" spans="1:4" x14ac:dyDescent="0.25">
      <c r="A33" s="7">
        <v>1</v>
      </c>
      <c r="B33" s="6" t="s">
        <v>129</v>
      </c>
      <c r="C33" s="6" t="s">
        <v>100</v>
      </c>
      <c r="D33" s="6" t="s">
        <v>26</v>
      </c>
    </row>
    <row r="34" spans="1:4" x14ac:dyDescent="0.25">
      <c r="A34" s="19" t="s">
        <v>27</v>
      </c>
      <c r="B34" s="18"/>
      <c r="C34" s="18"/>
      <c r="D34" s="18"/>
    </row>
    <row r="35" spans="1:4" x14ac:dyDescent="0.25">
      <c r="A35" s="7">
        <v>1</v>
      </c>
      <c r="B35" s="6" t="s">
        <v>28</v>
      </c>
      <c r="C35" s="6" t="s">
        <v>22</v>
      </c>
      <c r="D35" s="6" t="s">
        <v>29</v>
      </c>
    </row>
    <row r="36" spans="1:4" ht="15" customHeight="1" x14ac:dyDescent="0.25">
      <c r="A36" s="19" t="s">
        <v>30</v>
      </c>
      <c r="B36" s="18"/>
      <c r="C36" s="18"/>
      <c r="D36" s="18"/>
    </row>
    <row r="37" spans="1:4" x14ac:dyDescent="0.25">
      <c r="A37" s="7">
        <v>1</v>
      </c>
      <c r="B37" s="6" t="s">
        <v>31</v>
      </c>
      <c r="C37" s="6" t="s">
        <v>22</v>
      </c>
      <c r="D37" s="6" t="s">
        <v>23</v>
      </c>
    </row>
    <row r="38" spans="1:4" ht="12" customHeight="1" x14ac:dyDescent="0.25">
      <c r="A38" s="26"/>
      <c r="B38" s="11"/>
      <c r="C38" s="11"/>
      <c r="D38" s="11"/>
    </row>
    <row r="39" spans="1:4" x14ac:dyDescent="0.25">
      <c r="A39" s="4" t="s">
        <v>47</v>
      </c>
      <c r="B39" s="18"/>
      <c r="C39" s="18"/>
      <c r="D39" s="18"/>
    </row>
    <row r="40" spans="1:4" ht="14.25" customHeight="1" x14ac:dyDescent="0.25">
      <c r="A40" s="7">
        <v>1</v>
      </c>
      <c r="B40" s="6" t="s">
        <v>32</v>
      </c>
      <c r="C40" s="129">
        <v>1976</v>
      </c>
      <c r="D40" s="130"/>
    </row>
    <row r="41" spans="1:4" ht="16.5" customHeight="1" x14ac:dyDescent="0.25">
      <c r="A41" s="7">
        <v>2</v>
      </c>
      <c r="B41" s="6" t="s">
        <v>34</v>
      </c>
      <c r="C41" s="129">
        <v>12</v>
      </c>
      <c r="D41" s="130"/>
    </row>
    <row r="42" spans="1:4" x14ac:dyDescent="0.25">
      <c r="A42" s="7">
        <v>3</v>
      </c>
      <c r="B42" s="6" t="s">
        <v>35</v>
      </c>
      <c r="C42" s="129">
        <v>1</v>
      </c>
      <c r="D42" s="130"/>
    </row>
    <row r="43" spans="1:4" ht="17.25" customHeight="1" x14ac:dyDescent="0.25">
      <c r="A43" s="7">
        <v>4</v>
      </c>
      <c r="B43" s="6" t="s">
        <v>33</v>
      </c>
      <c r="C43" s="129">
        <v>2</v>
      </c>
      <c r="D43" s="130"/>
    </row>
    <row r="44" spans="1:4" ht="14.25" customHeight="1" x14ac:dyDescent="0.25">
      <c r="A44" s="7">
        <v>5</v>
      </c>
      <c r="B44" s="6" t="s">
        <v>36</v>
      </c>
      <c r="C44" s="129">
        <v>1</v>
      </c>
      <c r="D44" s="130"/>
    </row>
    <row r="45" spans="1:4" ht="16.5" customHeight="1" x14ac:dyDescent="0.25">
      <c r="A45" s="7">
        <v>6</v>
      </c>
      <c r="B45" s="6" t="s">
        <v>37</v>
      </c>
      <c r="C45" s="129" t="s">
        <v>102</v>
      </c>
      <c r="D45" s="130"/>
    </row>
    <row r="46" spans="1:4" ht="15" customHeight="1" x14ac:dyDescent="0.25">
      <c r="A46" s="7">
        <v>7</v>
      </c>
      <c r="B46" s="6" t="s">
        <v>38</v>
      </c>
      <c r="C46" s="129" t="s">
        <v>115</v>
      </c>
      <c r="D46" s="130"/>
    </row>
    <row r="47" spans="1:4" ht="12" customHeight="1" x14ac:dyDescent="0.25">
      <c r="A47" s="7">
        <v>8</v>
      </c>
      <c r="B47" s="6" t="s">
        <v>105</v>
      </c>
      <c r="C47" s="129" t="s">
        <v>130</v>
      </c>
      <c r="D47" s="134"/>
    </row>
    <row r="48" spans="1:4" ht="15" customHeight="1" x14ac:dyDescent="0.25">
      <c r="A48" s="7">
        <v>9</v>
      </c>
      <c r="B48" s="6" t="s">
        <v>106</v>
      </c>
      <c r="C48" s="129" t="s">
        <v>131</v>
      </c>
      <c r="D48" s="134"/>
    </row>
    <row r="49" spans="1:4" ht="12.75" customHeight="1" x14ac:dyDescent="0.25">
      <c r="A49" s="7">
        <v>10</v>
      </c>
      <c r="B49" s="6" t="s">
        <v>73</v>
      </c>
      <c r="C49" s="144" t="s">
        <v>103</v>
      </c>
      <c r="D49" s="130"/>
    </row>
    <row r="50" spans="1:4" x14ac:dyDescent="0.25">
      <c r="A50" s="4"/>
    </row>
    <row r="51" spans="1:4" x14ac:dyDescent="0.25">
      <c r="A51" s="4"/>
    </row>
    <row r="53" spans="1:4" x14ac:dyDescent="0.25">
      <c r="A53" s="55"/>
      <c r="B53" s="55"/>
      <c r="C53" s="56"/>
      <c r="D53" s="57"/>
    </row>
    <row r="54" spans="1:4" x14ac:dyDescent="0.25">
      <c r="A54" s="55"/>
      <c r="B54" s="55"/>
      <c r="C54" s="56"/>
      <c r="D54" s="57"/>
    </row>
    <row r="55" spans="1:4" x14ac:dyDescent="0.25">
      <c r="A55" s="55"/>
      <c r="B55" s="55"/>
      <c r="C55" s="56"/>
      <c r="D55" s="57"/>
    </row>
    <row r="56" spans="1:4" x14ac:dyDescent="0.25">
      <c r="A56" s="55"/>
      <c r="B56" s="55"/>
      <c r="C56" s="56"/>
      <c r="D56" s="57"/>
    </row>
    <row r="57" spans="1:4" x14ac:dyDescent="0.25">
      <c r="A57" s="55"/>
      <c r="B57" s="55"/>
      <c r="C57" s="58"/>
      <c r="D57" s="57"/>
    </row>
    <row r="58" spans="1:4" x14ac:dyDescent="0.25">
      <c r="A58" s="55"/>
      <c r="B58" s="55"/>
      <c r="C58" s="59"/>
      <c r="D58" s="57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6"/>
  <sheetViews>
    <sheetView topLeftCell="A37" zoomScale="130" zoomScaleNormal="130" workbookViewId="0">
      <selection activeCell="E43" sqref="E43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43" customWidth="1"/>
    <col min="4" max="4" width="8.28515625" customWidth="1"/>
    <col min="5" max="5" width="9" customWidth="1"/>
    <col min="6" max="6" width="11.5703125" customWidth="1"/>
    <col min="7" max="7" width="10.5703125" customWidth="1"/>
    <col min="8" max="8" width="11.28515625" customWidth="1"/>
  </cols>
  <sheetData>
    <row r="1" spans="1:26" x14ac:dyDescent="0.25">
      <c r="A1" s="4" t="s">
        <v>110</v>
      </c>
      <c r="B1"/>
      <c r="C1" s="34"/>
      <c r="D1" s="34"/>
      <c r="G1" s="34"/>
      <c r="H1" s="18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6.5" customHeight="1" x14ac:dyDescent="0.25">
      <c r="A2" s="4" t="s">
        <v>132</v>
      </c>
      <c r="B2"/>
      <c r="C2" s="34"/>
      <c r="D2" s="34"/>
      <c r="G2" s="34"/>
      <c r="H2" s="18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56.25" customHeight="1" x14ac:dyDescent="0.25">
      <c r="A3" s="168" t="s">
        <v>60</v>
      </c>
      <c r="B3" s="156"/>
      <c r="C3" s="83" t="s">
        <v>61</v>
      </c>
      <c r="D3" s="27" t="s">
        <v>62</v>
      </c>
      <c r="E3" s="27" t="s">
        <v>63</v>
      </c>
      <c r="F3" s="27" t="s">
        <v>64</v>
      </c>
      <c r="G3" s="35" t="s">
        <v>65</v>
      </c>
      <c r="H3" s="27" t="s">
        <v>66</v>
      </c>
      <c r="I3" s="84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s="96" customFormat="1" ht="24" customHeight="1" x14ac:dyDescent="0.25">
      <c r="A4" s="169" t="s">
        <v>133</v>
      </c>
      <c r="B4" s="169"/>
      <c r="C4" s="89"/>
      <c r="D4" s="90">
        <v>-663.98</v>
      </c>
      <c r="E4" s="91"/>
      <c r="F4" s="92"/>
      <c r="G4" s="92"/>
      <c r="H4" s="93"/>
      <c r="I4" s="94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s="96" customFormat="1" ht="21.6" customHeight="1" x14ac:dyDescent="0.25">
      <c r="A5" s="169" t="s">
        <v>111</v>
      </c>
      <c r="B5" s="153"/>
      <c r="C5" s="89"/>
      <c r="D5" s="90">
        <v>16.11</v>
      </c>
      <c r="E5" s="91"/>
      <c r="F5" s="92"/>
      <c r="G5" s="92"/>
      <c r="H5" s="97"/>
      <c r="I5" s="94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</row>
    <row r="6" spans="1:26" s="96" customFormat="1" ht="21.6" customHeight="1" x14ac:dyDescent="0.25">
      <c r="A6" s="169" t="s">
        <v>112</v>
      </c>
      <c r="B6" s="153"/>
      <c r="C6" s="89"/>
      <c r="D6" s="90">
        <v>-680.09</v>
      </c>
      <c r="E6" s="91"/>
      <c r="F6" s="92"/>
      <c r="G6" s="92"/>
      <c r="H6" s="93"/>
      <c r="I6" s="94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</row>
    <row r="7" spans="1:26" ht="15" customHeight="1" x14ac:dyDescent="0.25">
      <c r="A7" s="170" t="s">
        <v>134</v>
      </c>
      <c r="B7" s="171"/>
      <c r="C7" s="171"/>
      <c r="D7" s="171"/>
      <c r="E7" s="171"/>
      <c r="F7" s="171"/>
      <c r="G7" s="171"/>
      <c r="H7" s="172"/>
      <c r="I7" s="84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56.25" customHeight="1" x14ac:dyDescent="0.25">
      <c r="A8" s="168" t="s">
        <v>60</v>
      </c>
      <c r="B8" s="156"/>
      <c r="C8" s="39" t="s">
        <v>61</v>
      </c>
      <c r="D8" s="27" t="s">
        <v>62</v>
      </c>
      <c r="E8" s="27" t="s">
        <v>63</v>
      </c>
      <c r="F8" s="27" t="s">
        <v>64</v>
      </c>
      <c r="G8" s="35" t="s">
        <v>65</v>
      </c>
      <c r="H8" s="27" t="s">
        <v>66</v>
      </c>
    </row>
    <row r="9" spans="1:26" ht="17.25" customHeight="1" x14ac:dyDescent="0.25">
      <c r="A9" s="168" t="s">
        <v>67</v>
      </c>
      <c r="B9" s="174"/>
      <c r="C9" s="40">
        <f>C13+C16+C19+C22+C25+C28</f>
        <v>21.490000000000002</v>
      </c>
      <c r="D9" s="79">
        <v>-203.51</v>
      </c>
      <c r="E9" s="40">
        <f>E13+E16+E19+E22+E25+E28</f>
        <v>973.57000000000016</v>
      </c>
      <c r="F9" s="40">
        <f t="shared" ref="F9:G9" si="0">F13+F16+F19+F22+F25+F28</f>
        <v>898.26</v>
      </c>
      <c r="G9" s="40">
        <f t="shared" si="0"/>
        <v>898.26</v>
      </c>
      <c r="H9" s="70">
        <f>F9-E9+D9</f>
        <v>-278.82000000000016</v>
      </c>
      <c r="J9" s="71"/>
    </row>
    <row r="10" spans="1:26" x14ac:dyDescent="0.25">
      <c r="A10" s="36" t="s">
        <v>68</v>
      </c>
      <c r="B10" s="37"/>
      <c r="C10" s="41">
        <f>C9-C11</f>
        <v>19.341000000000001</v>
      </c>
      <c r="D10" s="47">
        <f>D9-D11</f>
        <v>-183.15899999999999</v>
      </c>
      <c r="E10" s="41">
        <f>E9-E11</f>
        <v>876.21300000000019</v>
      </c>
      <c r="F10" s="41">
        <f>F9-F11</f>
        <v>808.43399999999997</v>
      </c>
      <c r="G10" s="41">
        <f>G9-G11</f>
        <v>808.43399999999997</v>
      </c>
      <c r="H10" s="47">
        <f>F10-E10+D10</f>
        <v>-250.93800000000022</v>
      </c>
    </row>
    <row r="11" spans="1:26" x14ac:dyDescent="0.25">
      <c r="A11" s="175" t="s">
        <v>69</v>
      </c>
      <c r="B11" s="158"/>
      <c r="C11" s="41">
        <f>C9*10%</f>
        <v>2.1490000000000005</v>
      </c>
      <c r="D11" s="47">
        <f>D9*10%</f>
        <v>-20.350999999999999</v>
      </c>
      <c r="E11" s="41">
        <f>E9*10%</f>
        <v>97.357000000000028</v>
      </c>
      <c r="F11" s="41">
        <f>F9*10%</f>
        <v>89.826000000000008</v>
      </c>
      <c r="G11" s="41">
        <f>G9*10%</f>
        <v>89.826000000000008</v>
      </c>
      <c r="H11" s="47">
        <f>F11-E11+D11</f>
        <v>-27.882000000000019</v>
      </c>
    </row>
    <row r="12" spans="1:26" ht="12.75" customHeight="1" x14ac:dyDescent="0.25">
      <c r="A12" s="176" t="s">
        <v>70</v>
      </c>
      <c r="B12" s="177"/>
      <c r="C12" s="177"/>
      <c r="D12" s="177"/>
      <c r="E12" s="177"/>
      <c r="F12" s="177"/>
      <c r="G12" s="177"/>
      <c r="H12" s="174"/>
    </row>
    <row r="13" spans="1:26" x14ac:dyDescent="0.25">
      <c r="A13" s="178" t="s">
        <v>50</v>
      </c>
      <c r="B13" s="179"/>
      <c r="C13" s="40">
        <v>5.75</v>
      </c>
      <c r="D13" s="80">
        <v>-57.84</v>
      </c>
      <c r="E13" s="60">
        <v>260.48</v>
      </c>
      <c r="F13" s="60">
        <v>240.43</v>
      </c>
      <c r="G13" s="60">
        <f>F13</f>
        <v>240.43</v>
      </c>
      <c r="H13" s="47">
        <f t="shared" ref="H13:H18" si="1">F13-E13+D13</f>
        <v>-77.890000000000015</v>
      </c>
      <c r="J13" s="72"/>
    </row>
    <row r="14" spans="1:26" x14ac:dyDescent="0.25">
      <c r="A14" s="36" t="s">
        <v>68</v>
      </c>
      <c r="B14" s="37"/>
      <c r="C14" s="41">
        <f>C13-C15</f>
        <v>5.1749999999999998</v>
      </c>
      <c r="D14" s="47">
        <f>D13-D15</f>
        <v>-52.056000000000004</v>
      </c>
      <c r="E14" s="41">
        <f>E13-E15</f>
        <v>234.43200000000002</v>
      </c>
      <c r="F14" s="41">
        <f>F13-F15</f>
        <v>216.387</v>
      </c>
      <c r="G14" s="41">
        <f>G13-G15</f>
        <v>216.387</v>
      </c>
      <c r="H14" s="47">
        <f t="shared" si="1"/>
        <v>-70.101000000000028</v>
      </c>
    </row>
    <row r="15" spans="1:26" x14ac:dyDescent="0.25">
      <c r="A15" s="175" t="s">
        <v>69</v>
      </c>
      <c r="B15" s="158"/>
      <c r="C15" s="41">
        <f>C13*10%</f>
        <v>0.57500000000000007</v>
      </c>
      <c r="D15" s="47">
        <f>D13*10%</f>
        <v>-5.7840000000000007</v>
      </c>
      <c r="E15" s="41">
        <f>E13*10%</f>
        <v>26.048000000000002</v>
      </c>
      <c r="F15" s="41">
        <f>F13*10%</f>
        <v>24.043000000000003</v>
      </c>
      <c r="G15" s="41">
        <f>G13*10%</f>
        <v>24.043000000000003</v>
      </c>
      <c r="H15" s="47">
        <f t="shared" si="1"/>
        <v>-7.7889999999999997</v>
      </c>
    </row>
    <row r="16" spans="1:26" ht="23.25" customHeight="1" x14ac:dyDescent="0.25">
      <c r="A16" s="178" t="s">
        <v>41</v>
      </c>
      <c r="B16" s="179"/>
      <c r="C16" s="40">
        <v>3.51</v>
      </c>
      <c r="D16" s="80">
        <v>-34.9</v>
      </c>
      <c r="E16" s="60">
        <v>159.01</v>
      </c>
      <c r="F16" s="60">
        <v>148.41</v>
      </c>
      <c r="G16" s="60">
        <f>F16</f>
        <v>148.41</v>
      </c>
      <c r="H16" s="47">
        <f t="shared" si="1"/>
        <v>-45.499999999999993</v>
      </c>
      <c r="J16" s="71"/>
    </row>
    <row r="17" spans="1:10" x14ac:dyDescent="0.25">
      <c r="A17" s="36" t="s">
        <v>68</v>
      </c>
      <c r="B17" s="37"/>
      <c r="C17" s="41">
        <f>C16-C18</f>
        <v>3.1589999999999998</v>
      </c>
      <c r="D17" s="47">
        <f>D16-D18</f>
        <v>-31.409999999999997</v>
      </c>
      <c r="E17" s="41">
        <f>E16-E18</f>
        <v>143.10899999999998</v>
      </c>
      <c r="F17" s="41">
        <f>F16-F18</f>
        <v>133.56899999999999</v>
      </c>
      <c r="G17" s="41">
        <f>G16-G18</f>
        <v>133.56899999999999</v>
      </c>
      <c r="H17" s="47">
        <f t="shared" si="1"/>
        <v>-40.949999999999989</v>
      </c>
      <c r="J17" s="71"/>
    </row>
    <row r="18" spans="1:10" ht="15" customHeight="1" x14ac:dyDescent="0.25">
      <c r="A18" s="175" t="s">
        <v>69</v>
      </c>
      <c r="B18" s="158"/>
      <c r="C18" s="41">
        <f>C16*10%</f>
        <v>0.35099999999999998</v>
      </c>
      <c r="D18" s="47">
        <f>D16*10%</f>
        <v>-3.49</v>
      </c>
      <c r="E18" s="41">
        <f>E16*10%</f>
        <v>15.901</v>
      </c>
      <c r="F18" s="41">
        <f>F16*10%</f>
        <v>14.841000000000001</v>
      </c>
      <c r="G18" s="41">
        <f>G16*10%</f>
        <v>14.841000000000001</v>
      </c>
      <c r="H18" s="47">
        <f t="shared" si="1"/>
        <v>-4.5499999999999989</v>
      </c>
      <c r="J18" s="72"/>
    </row>
    <row r="19" spans="1:10" ht="12" customHeight="1" x14ac:dyDescent="0.25">
      <c r="A19" s="178" t="s">
        <v>51</v>
      </c>
      <c r="B19" s="179"/>
      <c r="C19" s="39">
        <v>2.41</v>
      </c>
      <c r="D19" s="80">
        <v>-23.96</v>
      </c>
      <c r="E19" s="60">
        <v>109.18</v>
      </c>
      <c r="F19" s="60">
        <v>100.78</v>
      </c>
      <c r="G19" s="60">
        <f>F19</f>
        <v>100.78</v>
      </c>
      <c r="H19" s="47">
        <f t="shared" ref="H19:H30" si="2">F19-E19+D19</f>
        <v>-32.360000000000007</v>
      </c>
    </row>
    <row r="20" spans="1:10" ht="13.5" customHeight="1" x14ac:dyDescent="0.25">
      <c r="A20" s="36" t="s">
        <v>68</v>
      </c>
      <c r="B20" s="37"/>
      <c r="C20" s="41">
        <f>C19-C21</f>
        <v>2.169</v>
      </c>
      <c r="D20" s="47">
        <f>D19-D21</f>
        <v>-21.564</v>
      </c>
      <c r="E20" s="41">
        <f>E19-E21</f>
        <v>98.262</v>
      </c>
      <c r="F20" s="41">
        <f>F19-F21</f>
        <v>90.701999999999998</v>
      </c>
      <c r="G20" s="41">
        <f>G19-G21</f>
        <v>90.701999999999998</v>
      </c>
      <c r="H20" s="47">
        <f t="shared" si="2"/>
        <v>-29.124000000000002</v>
      </c>
    </row>
    <row r="21" spans="1:10" ht="12.75" customHeight="1" x14ac:dyDescent="0.25">
      <c r="A21" s="175" t="s">
        <v>69</v>
      </c>
      <c r="B21" s="158"/>
      <c r="C21" s="41">
        <f>C19*10%</f>
        <v>0.24100000000000002</v>
      </c>
      <c r="D21" s="47">
        <f>D19*10%</f>
        <v>-2.3960000000000004</v>
      </c>
      <c r="E21" s="41">
        <f>E19*10%</f>
        <v>10.918000000000001</v>
      </c>
      <c r="F21" s="41">
        <f>F19*10%</f>
        <v>10.078000000000001</v>
      </c>
      <c r="G21" s="41">
        <f>G19*10%</f>
        <v>10.078000000000001</v>
      </c>
      <c r="H21" s="47">
        <f t="shared" si="2"/>
        <v>-3.2360000000000002</v>
      </c>
    </row>
    <row r="22" spans="1:10" x14ac:dyDescent="0.25">
      <c r="A22" s="178" t="s">
        <v>52</v>
      </c>
      <c r="B22" s="179"/>
      <c r="C22" s="42">
        <v>1.1299999999999999</v>
      </c>
      <c r="D22" s="47">
        <v>-11.28</v>
      </c>
      <c r="E22" s="41">
        <v>51.19</v>
      </c>
      <c r="F22" s="41">
        <v>47.25</v>
      </c>
      <c r="G22" s="41">
        <f>F22</f>
        <v>47.25</v>
      </c>
      <c r="H22" s="47">
        <f t="shared" si="2"/>
        <v>-15.219999999999997</v>
      </c>
    </row>
    <row r="23" spans="1:10" ht="14.25" customHeight="1" x14ac:dyDescent="0.25">
      <c r="A23" s="36" t="s">
        <v>68</v>
      </c>
      <c r="B23" s="37"/>
      <c r="C23" s="41">
        <f>C22-C24</f>
        <v>1.0169999999999999</v>
      </c>
      <c r="D23" s="47">
        <f>D22-D24</f>
        <v>-10.151999999999999</v>
      </c>
      <c r="E23" s="41">
        <f>E22-E24</f>
        <v>46.070999999999998</v>
      </c>
      <c r="F23" s="41">
        <f>F22-F24</f>
        <v>42.524999999999999</v>
      </c>
      <c r="G23" s="41">
        <f>G22-G24</f>
        <v>42.524999999999999</v>
      </c>
      <c r="H23" s="47">
        <f t="shared" si="2"/>
        <v>-13.697999999999999</v>
      </c>
    </row>
    <row r="24" spans="1:10" ht="14.25" customHeight="1" x14ac:dyDescent="0.25">
      <c r="A24" s="175" t="s">
        <v>69</v>
      </c>
      <c r="B24" s="158"/>
      <c r="C24" s="41">
        <f>C22*10%</f>
        <v>0.11299999999999999</v>
      </c>
      <c r="D24" s="47">
        <f>D22*10%</f>
        <v>-1.1279999999999999</v>
      </c>
      <c r="E24" s="41">
        <f>E22*10%</f>
        <v>5.1189999999999998</v>
      </c>
      <c r="F24" s="41">
        <f>F22*10%</f>
        <v>4.7250000000000005</v>
      </c>
      <c r="G24" s="41">
        <f>G22*10%</f>
        <v>4.7250000000000005</v>
      </c>
      <c r="H24" s="47">
        <f t="shared" si="2"/>
        <v>-1.5219999999999991</v>
      </c>
    </row>
    <row r="25" spans="1:10" ht="14.25" customHeight="1" x14ac:dyDescent="0.25">
      <c r="A25" s="10" t="s">
        <v>42</v>
      </c>
      <c r="B25" s="38"/>
      <c r="C25" s="42">
        <v>4.43</v>
      </c>
      <c r="D25" s="47">
        <v>-35.880000000000003</v>
      </c>
      <c r="E25" s="41">
        <v>200.71</v>
      </c>
      <c r="F25" s="41">
        <v>183.25</v>
      </c>
      <c r="G25" s="41">
        <f>F25</f>
        <v>183.25</v>
      </c>
      <c r="H25" s="47">
        <f t="shared" si="2"/>
        <v>-53.340000000000011</v>
      </c>
    </row>
    <row r="26" spans="1:10" ht="14.25" customHeight="1" x14ac:dyDescent="0.25">
      <c r="A26" s="36" t="s">
        <v>68</v>
      </c>
      <c r="B26" s="37"/>
      <c r="C26" s="41">
        <f>C25-C27</f>
        <v>3.9869999999999997</v>
      </c>
      <c r="D26" s="47">
        <f>D25-D27</f>
        <v>-32.292000000000002</v>
      </c>
      <c r="E26" s="41">
        <f>E25-E27</f>
        <v>180.63900000000001</v>
      </c>
      <c r="F26" s="41">
        <f>F25-F27</f>
        <v>164.92500000000001</v>
      </c>
      <c r="G26" s="41">
        <f>G25-G27</f>
        <v>164.92500000000001</v>
      </c>
      <c r="H26" s="47">
        <f t="shared" si="2"/>
        <v>-48.006</v>
      </c>
    </row>
    <row r="27" spans="1:10" x14ac:dyDescent="0.25">
      <c r="A27" s="175" t="s">
        <v>69</v>
      </c>
      <c r="B27" s="158"/>
      <c r="C27" s="41">
        <f>C25*10%</f>
        <v>0.443</v>
      </c>
      <c r="D27" s="47">
        <f>D25*10%</f>
        <v>-3.5880000000000005</v>
      </c>
      <c r="E27" s="41">
        <f>E25*10%</f>
        <v>20.071000000000002</v>
      </c>
      <c r="F27" s="41">
        <f>F25*10%</f>
        <v>18.324999999999999</v>
      </c>
      <c r="G27" s="41">
        <f>G25*10%</f>
        <v>18.324999999999999</v>
      </c>
      <c r="H27" s="47">
        <f t="shared" si="2"/>
        <v>-5.3340000000000032</v>
      </c>
    </row>
    <row r="28" spans="1:10" ht="14.25" customHeight="1" x14ac:dyDescent="0.25">
      <c r="A28" s="145" t="s">
        <v>43</v>
      </c>
      <c r="B28" s="146"/>
      <c r="C28" s="124">
        <v>4.26</v>
      </c>
      <c r="D28" s="125">
        <v>-39.659999999999997</v>
      </c>
      <c r="E28" s="123">
        <v>193</v>
      </c>
      <c r="F28" s="123">
        <v>178.14</v>
      </c>
      <c r="G28" s="123">
        <f>F28</f>
        <v>178.14</v>
      </c>
      <c r="H28" s="47">
        <f t="shared" si="2"/>
        <v>-54.52000000000001</v>
      </c>
    </row>
    <row r="29" spans="1:10" x14ac:dyDescent="0.25">
      <c r="A29" s="36" t="s">
        <v>68</v>
      </c>
      <c r="B29" s="37"/>
      <c r="C29" s="41">
        <f>C28-C30</f>
        <v>3.8339999999999996</v>
      </c>
      <c r="D29" s="47">
        <f>D28-D30</f>
        <v>-35.693999999999996</v>
      </c>
      <c r="E29" s="41">
        <f>E28-E30</f>
        <v>173.7</v>
      </c>
      <c r="F29" s="41">
        <f>F28-F30</f>
        <v>160.32599999999999</v>
      </c>
      <c r="G29" s="41">
        <f>G28-G30</f>
        <v>160.32599999999999</v>
      </c>
      <c r="H29" s="47">
        <f t="shared" si="2"/>
        <v>-49.067999999999991</v>
      </c>
    </row>
    <row r="30" spans="1:10" x14ac:dyDescent="0.25">
      <c r="A30" s="175" t="s">
        <v>69</v>
      </c>
      <c r="B30" s="158"/>
      <c r="C30" s="41">
        <f>C28*10%</f>
        <v>0.42599999999999999</v>
      </c>
      <c r="D30" s="47">
        <f>D28*10%</f>
        <v>-3.9659999999999997</v>
      </c>
      <c r="E30" s="41">
        <f>E28*10%</f>
        <v>19.3</v>
      </c>
      <c r="F30" s="41">
        <f>F28*10%</f>
        <v>17.814</v>
      </c>
      <c r="G30" s="41">
        <f>G28*10%</f>
        <v>17.814</v>
      </c>
      <c r="H30" s="47">
        <f t="shared" si="2"/>
        <v>-5.452</v>
      </c>
    </row>
    <row r="31" spans="1:10" s="96" customFormat="1" ht="9.75" customHeight="1" x14ac:dyDescent="0.25">
      <c r="A31" s="104"/>
      <c r="B31" s="105"/>
      <c r="C31" s="106"/>
      <c r="D31" s="107"/>
      <c r="E31" s="106"/>
      <c r="F31" s="106"/>
      <c r="G31" s="108"/>
      <c r="H31" s="107"/>
    </row>
    <row r="32" spans="1:10" ht="15.75" customHeight="1" x14ac:dyDescent="0.25">
      <c r="A32" s="168" t="s">
        <v>44</v>
      </c>
      <c r="B32" s="174"/>
      <c r="C32" s="42">
        <v>7.93</v>
      </c>
      <c r="D32" s="70">
        <v>-464.87</v>
      </c>
      <c r="E32" s="42">
        <v>351.97</v>
      </c>
      <c r="F32" s="42">
        <v>324.7</v>
      </c>
      <c r="G32" s="69">
        <f>G33+G34</f>
        <v>356.75</v>
      </c>
      <c r="H32" s="91">
        <f>F32-E32-G32+D32+F32</f>
        <v>-524.19000000000005</v>
      </c>
      <c r="J32" s="71"/>
    </row>
    <row r="33" spans="1:11" ht="17.25" customHeight="1" x14ac:dyDescent="0.25">
      <c r="A33" s="76" t="s">
        <v>71</v>
      </c>
      <c r="B33" s="77"/>
      <c r="C33" s="42">
        <f>C32-C34</f>
        <v>7.1369999999999996</v>
      </c>
      <c r="D33" s="70">
        <v>-464.06</v>
      </c>
      <c r="E33" s="42">
        <f>E32-E34</f>
        <v>316.77300000000002</v>
      </c>
      <c r="F33" s="42">
        <f>F32-F34</f>
        <v>292.23</v>
      </c>
      <c r="G33" s="78">
        <f>G67</f>
        <v>324.27999999999997</v>
      </c>
      <c r="H33" s="107">
        <f t="shared" ref="H33:H34" si="3">F33-E33-G33+D33+F33</f>
        <v>-520.65300000000002</v>
      </c>
      <c r="J33" s="72"/>
    </row>
    <row r="34" spans="1:11" ht="12.75" customHeight="1" x14ac:dyDescent="0.25">
      <c r="A34" s="175" t="s">
        <v>69</v>
      </c>
      <c r="B34" s="158"/>
      <c r="C34" s="41">
        <f>C32*10%</f>
        <v>0.79300000000000004</v>
      </c>
      <c r="D34" s="47">
        <v>-0.81</v>
      </c>
      <c r="E34" s="41">
        <f>E32*10%</f>
        <v>35.197000000000003</v>
      </c>
      <c r="F34" s="41">
        <f>F32*10%</f>
        <v>32.47</v>
      </c>
      <c r="G34" s="41">
        <f>F34</f>
        <v>32.47</v>
      </c>
      <c r="H34" s="107">
        <f t="shared" si="3"/>
        <v>-3.5370000000000061</v>
      </c>
      <c r="J34" s="72"/>
    </row>
    <row r="35" spans="1:11" ht="9" customHeight="1" x14ac:dyDescent="0.25">
      <c r="A35" s="111"/>
      <c r="B35" s="112"/>
      <c r="C35" s="41"/>
      <c r="D35" s="47"/>
      <c r="E35" s="41"/>
      <c r="F35" s="41"/>
      <c r="G35" s="41"/>
      <c r="H35" s="107"/>
    </row>
    <row r="36" spans="1:11" s="4" customFormat="1" ht="12.75" customHeight="1" x14ac:dyDescent="0.25">
      <c r="A36" s="181" t="s">
        <v>117</v>
      </c>
      <c r="B36" s="182"/>
      <c r="C36" s="92"/>
      <c r="D36" s="91">
        <v>-11.71</v>
      </c>
      <c r="E36" s="92">
        <f>E38+E39+E40+E41</f>
        <v>112.86</v>
      </c>
      <c r="F36" s="92">
        <f t="shared" ref="F36:H36" si="4">F38+F39+F40+F41</f>
        <v>103.94000000000001</v>
      </c>
      <c r="G36" s="92">
        <f t="shared" si="4"/>
        <v>103.94000000000001</v>
      </c>
      <c r="H36" s="91">
        <f t="shared" si="4"/>
        <v>-20.629999999999988</v>
      </c>
    </row>
    <row r="37" spans="1:11" ht="12.75" customHeight="1" x14ac:dyDescent="0.25">
      <c r="A37" s="110" t="s">
        <v>118</v>
      </c>
      <c r="B37" s="105"/>
      <c r="C37" s="106"/>
      <c r="D37" s="107"/>
      <c r="E37" s="106"/>
      <c r="F37" s="106"/>
      <c r="G37" s="109"/>
      <c r="H37" s="91"/>
    </row>
    <row r="38" spans="1:11" ht="12.75" customHeight="1" x14ac:dyDescent="0.25">
      <c r="A38" s="183" t="s">
        <v>119</v>
      </c>
      <c r="B38" s="184"/>
      <c r="C38" s="106"/>
      <c r="D38" s="107">
        <v>-0.6</v>
      </c>
      <c r="E38" s="106">
        <v>6.06</v>
      </c>
      <c r="F38" s="106">
        <v>5.55</v>
      </c>
      <c r="G38" s="109">
        <f>F38</f>
        <v>5.55</v>
      </c>
      <c r="H38" s="47">
        <f t="shared" ref="H38:H41" si="5">F38-E38-G38+D38+F38</f>
        <v>-1.1099999999999994</v>
      </c>
    </row>
    <row r="39" spans="1:11" ht="12.75" customHeight="1" x14ac:dyDescent="0.25">
      <c r="A39" s="183" t="s">
        <v>120</v>
      </c>
      <c r="B39" s="184"/>
      <c r="C39" s="106"/>
      <c r="D39" s="107">
        <v>-2.64</v>
      </c>
      <c r="E39" s="106">
        <v>26.34</v>
      </c>
      <c r="F39" s="106">
        <v>24.57</v>
      </c>
      <c r="G39" s="109">
        <f t="shared" ref="G39:G41" si="6">F39</f>
        <v>24.57</v>
      </c>
      <c r="H39" s="47">
        <f t="shared" si="5"/>
        <v>-4.41</v>
      </c>
    </row>
    <row r="40" spans="1:11" ht="12.75" customHeight="1" x14ac:dyDescent="0.25">
      <c r="A40" s="183" t="s">
        <v>121</v>
      </c>
      <c r="B40" s="184"/>
      <c r="C40" s="106"/>
      <c r="D40" s="107">
        <v>-7.97</v>
      </c>
      <c r="E40" s="106">
        <v>74.319999999999993</v>
      </c>
      <c r="F40" s="106">
        <v>68.23</v>
      </c>
      <c r="G40" s="109">
        <f t="shared" si="6"/>
        <v>68.23</v>
      </c>
      <c r="H40" s="47">
        <f t="shared" si="5"/>
        <v>-14.059999999999988</v>
      </c>
    </row>
    <row r="41" spans="1:11" ht="12.75" customHeight="1" x14ac:dyDescent="0.25">
      <c r="A41" s="183" t="s">
        <v>122</v>
      </c>
      <c r="B41" s="184"/>
      <c r="C41" s="106"/>
      <c r="D41" s="107">
        <v>-0.5</v>
      </c>
      <c r="E41" s="106">
        <v>6.14</v>
      </c>
      <c r="F41" s="106">
        <v>5.59</v>
      </c>
      <c r="G41" s="109">
        <f t="shared" si="6"/>
        <v>5.59</v>
      </c>
      <c r="H41" s="47">
        <f t="shared" si="5"/>
        <v>-1.0499999999999998</v>
      </c>
    </row>
    <row r="42" spans="1:11" ht="13.5" customHeight="1" x14ac:dyDescent="0.25">
      <c r="A42" s="128" t="s">
        <v>107</v>
      </c>
      <c r="B42" s="103"/>
      <c r="C42" s="92"/>
      <c r="D42" s="98"/>
      <c r="E42" s="92">
        <f>E9+E32+E36</f>
        <v>1438.4</v>
      </c>
      <c r="F42" s="92">
        <f>F9+F32+F36</f>
        <v>1326.9</v>
      </c>
      <c r="G42" s="92">
        <f>G9+G32+G36</f>
        <v>1358.95</v>
      </c>
      <c r="H42" s="107"/>
      <c r="I42" s="4"/>
      <c r="J42" s="4"/>
    </row>
    <row r="43" spans="1:11" ht="12.75" customHeight="1" x14ac:dyDescent="0.25">
      <c r="A43" s="102" t="s">
        <v>108</v>
      </c>
      <c r="B43" s="103"/>
      <c r="C43" s="92"/>
      <c r="D43" s="98"/>
      <c r="E43" s="92"/>
      <c r="F43" s="92"/>
      <c r="G43" s="99"/>
      <c r="H43" s="91"/>
      <c r="I43" s="4"/>
      <c r="J43" s="4"/>
    </row>
    <row r="44" spans="1:11" ht="23.25" customHeight="1" x14ac:dyDescent="0.25">
      <c r="A44" s="152" t="s">
        <v>135</v>
      </c>
      <c r="B44" s="153"/>
      <c r="C44" s="42">
        <v>7.93</v>
      </c>
      <c r="D44" s="70">
        <v>5.67</v>
      </c>
      <c r="E44" s="70">
        <v>6.73</v>
      </c>
      <c r="F44" s="70">
        <v>6.73</v>
      </c>
      <c r="G44" s="81">
        <f>G45+G46</f>
        <v>1.1441000000000001</v>
      </c>
      <c r="H44" s="70">
        <f>F44-E44-G44+D44+F44</f>
        <v>11.2559</v>
      </c>
      <c r="K44" t="s">
        <v>82</v>
      </c>
    </row>
    <row r="45" spans="1:11" ht="12.75" customHeight="1" x14ac:dyDescent="0.25">
      <c r="A45" s="36" t="s">
        <v>71</v>
      </c>
      <c r="B45" s="37"/>
      <c r="C45" s="41">
        <f>C44-C46</f>
        <v>7.1369999999999996</v>
      </c>
      <c r="D45" s="47">
        <v>5.53</v>
      </c>
      <c r="E45" s="41">
        <f>E44-E46</f>
        <v>5.5859000000000005</v>
      </c>
      <c r="F45" s="41">
        <f>F44-F46</f>
        <v>5.5859000000000005</v>
      </c>
      <c r="G45" s="61">
        <v>0</v>
      </c>
      <c r="H45" s="47">
        <f t="shared" ref="H45:H49" si="7">F45-E45-G45+D45+F45</f>
        <v>11.1159</v>
      </c>
      <c r="J45" s="71"/>
      <c r="K45" s="72"/>
    </row>
    <row r="46" spans="1:11" ht="12.75" customHeight="1" x14ac:dyDescent="0.25">
      <c r="A46" s="175" t="s">
        <v>69</v>
      </c>
      <c r="B46" s="158"/>
      <c r="C46" s="41">
        <f>C44*10%</f>
        <v>0.79300000000000004</v>
      </c>
      <c r="D46" s="47">
        <v>-0.14000000000000001</v>
      </c>
      <c r="E46" s="47">
        <f>E44*17%</f>
        <v>1.1441000000000001</v>
      </c>
      <c r="F46" s="47">
        <f>F44*17%</f>
        <v>1.1441000000000001</v>
      </c>
      <c r="G46" s="82">
        <f>F46</f>
        <v>1.1441000000000001</v>
      </c>
      <c r="H46" s="47">
        <f t="shared" si="7"/>
        <v>-0.1399999999999999</v>
      </c>
    </row>
    <row r="47" spans="1:11" ht="23.25" customHeight="1" x14ac:dyDescent="0.25">
      <c r="A47" s="152" t="s">
        <v>136</v>
      </c>
      <c r="B47" s="153"/>
      <c r="C47" s="44" t="s">
        <v>157</v>
      </c>
      <c r="D47" s="70">
        <v>10.44</v>
      </c>
      <c r="E47" s="70">
        <v>1.8</v>
      </c>
      <c r="F47" s="70">
        <v>1.8</v>
      </c>
      <c r="G47" s="81">
        <f>G49</f>
        <v>0.30600000000000005</v>
      </c>
      <c r="H47" s="70">
        <f t="shared" si="7"/>
        <v>11.934000000000001</v>
      </c>
      <c r="K47" t="s">
        <v>82</v>
      </c>
    </row>
    <row r="48" spans="1:11" ht="16.5" customHeight="1" x14ac:dyDescent="0.25">
      <c r="A48" s="76" t="s">
        <v>71</v>
      </c>
      <c r="B48" s="77"/>
      <c r="C48" s="44"/>
      <c r="D48" s="70">
        <v>10.44</v>
      </c>
      <c r="E48" s="70">
        <f>E47-E49</f>
        <v>1.494</v>
      </c>
      <c r="F48" s="70">
        <f>F47-F49</f>
        <v>1.494</v>
      </c>
      <c r="G48" s="81">
        <v>0</v>
      </c>
      <c r="H48" s="47">
        <f t="shared" si="7"/>
        <v>11.933999999999999</v>
      </c>
    </row>
    <row r="49" spans="1:26" ht="15.75" customHeight="1" x14ac:dyDescent="0.25">
      <c r="A49" s="63" t="s">
        <v>72</v>
      </c>
      <c r="B49" s="62"/>
      <c r="C49" s="41"/>
      <c r="D49" s="47">
        <v>0</v>
      </c>
      <c r="E49" s="47">
        <f>E47*17%</f>
        <v>0.30600000000000005</v>
      </c>
      <c r="F49" s="47">
        <f>F47*17%</f>
        <v>0.30600000000000005</v>
      </c>
      <c r="G49" s="82">
        <f>F49</f>
        <v>0.30600000000000005</v>
      </c>
      <c r="H49" s="47">
        <f t="shared" si="7"/>
        <v>0</v>
      </c>
    </row>
    <row r="50" spans="1:26" ht="13.5" customHeight="1" x14ac:dyDescent="0.25">
      <c r="A50" s="162" t="s">
        <v>109</v>
      </c>
      <c r="B50" s="163"/>
      <c r="C50" s="92"/>
      <c r="D50" s="98"/>
      <c r="E50" s="92">
        <f>E44+E47</f>
        <v>8.5300000000000011</v>
      </c>
      <c r="F50" s="92">
        <f>F44+F47</f>
        <v>8.5300000000000011</v>
      </c>
      <c r="G50" s="99">
        <f>G44+G47</f>
        <v>1.4501000000000002</v>
      </c>
      <c r="H50" s="91"/>
    </row>
    <row r="51" spans="1:26" ht="23.25" x14ac:dyDescent="0.25">
      <c r="A51" s="100" t="s">
        <v>113</v>
      </c>
      <c r="B51" s="101"/>
      <c r="C51" s="92"/>
      <c r="D51" s="127"/>
      <c r="E51" s="92">
        <f>E42+E50</f>
        <v>1446.93</v>
      </c>
      <c r="F51" s="92">
        <f t="shared" ref="F51:G51" si="8">F42+F50</f>
        <v>1335.43</v>
      </c>
      <c r="G51" s="92">
        <f t="shared" si="8"/>
        <v>1360.4001000000001</v>
      </c>
      <c r="H51" s="91"/>
      <c r="I51" s="71"/>
      <c r="J51" s="72"/>
      <c r="L51" s="72"/>
    </row>
    <row r="52" spans="1:26" x14ac:dyDescent="0.25">
      <c r="A52" s="173" t="s">
        <v>155</v>
      </c>
      <c r="B52" s="180"/>
      <c r="C52" s="92"/>
      <c r="D52" s="91">
        <f>D4</f>
        <v>-663.98</v>
      </c>
      <c r="E52" s="92"/>
      <c r="F52" s="92"/>
      <c r="G52" s="92"/>
      <c r="H52" s="91">
        <v>-800.59</v>
      </c>
      <c r="I52" s="71"/>
      <c r="J52" s="72"/>
      <c r="L52" s="72"/>
    </row>
    <row r="53" spans="1:26" ht="18.600000000000001" customHeight="1" x14ac:dyDescent="0.25">
      <c r="A53" s="173" t="s">
        <v>156</v>
      </c>
      <c r="B53" s="173"/>
      <c r="C53" s="89"/>
      <c r="D53" s="91"/>
      <c r="E53" s="91"/>
      <c r="F53" s="92"/>
      <c r="G53" s="92"/>
      <c r="H53" s="91">
        <f>H54+H55</f>
        <v>-800.59010000000023</v>
      </c>
      <c r="I53" s="57"/>
      <c r="J53" s="126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18.600000000000001" customHeight="1" x14ac:dyDescent="0.25">
      <c r="A54" s="169" t="s">
        <v>111</v>
      </c>
      <c r="B54" s="153"/>
      <c r="C54" s="89"/>
      <c r="D54" s="89"/>
      <c r="E54" s="91"/>
      <c r="F54" s="92"/>
      <c r="G54" s="92"/>
      <c r="H54" s="91">
        <f>H44+H47</f>
        <v>23.189900000000002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18.600000000000001" customHeight="1" x14ac:dyDescent="0.25">
      <c r="A55" s="169" t="s">
        <v>112</v>
      </c>
      <c r="B55" s="153"/>
      <c r="C55" s="89"/>
      <c r="D55" s="89"/>
      <c r="E55" s="91"/>
      <c r="F55" s="92"/>
      <c r="G55" s="92"/>
      <c r="H55" s="91">
        <f>H9+H32+H36+H46</f>
        <v>-823.7800000000002</v>
      </c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13.5" customHeight="1" x14ac:dyDescent="0.25">
      <c r="A56" s="164"/>
      <c r="B56" s="165"/>
      <c r="C56" s="165"/>
      <c r="D56" s="165"/>
      <c r="E56" s="165"/>
      <c r="F56" s="165"/>
      <c r="G56" s="165"/>
      <c r="H56" s="165"/>
    </row>
    <row r="57" spans="1:26" ht="13.5" hidden="1" customHeight="1" x14ac:dyDescent="0.25">
      <c r="A57" s="87"/>
      <c r="B57" s="88"/>
      <c r="C57" s="88"/>
      <c r="D57" s="88"/>
      <c r="E57" s="88"/>
      <c r="F57" s="88"/>
      <c r="G57" s="88"/>
      <c r="H57" s="88"/>
    </row>
    <row r="58" spans="1:26" ht="20.25" customHeight="1" x14ac:dyDescent="0.25">
      <c r="A58" s="20" t="s">
        <v>137</v>
      </c>
      <c r="D58" s="21"/>
      <c r="E58" s="21"/>
      <c r="F58" s="21"/>
      <c r="G58" s="21"/>
    </row>
    <row r="59" spans="1:26" ht="12" customHeight="1" x14ac:dyDescent="0.25">
      <c r="A59" s="157" t="s">
        <v>54</v>
      </c>
      <c r="B59" s="158"/>
      <c r="C59" s="158"/>
      <c r="D59" s="134"/>
      <c r="E59" s="29" t="s">
        <v>55</v>
      </c>
      <c r="F59" s="29" t="s">
        <v>56</v>
      </c>
      <c r="G59" s="7" t="s">
        <v>57</v>
      </c>
      <c r="H59" s="6" t="s">
        <v>114</v>
      </c>
    </row>
    <row r="60" spans="1:26" ht="17.45" customHeight="1" x14ac:dyDescent="0.25">
      <c r="A60" s="147" t="s">
        <v>138</v>
      </c>
      <c r="B60" s="148"/>
      <c r="C60" s="148"/>
      <c r="D60" s="149"/>
      <c r="E60" s="30">
        <v>43466</v>
      </c>
      <c r="F60" s="29" t="s">
        <v>139</v>
      </c>
      <c r="G60" s="31">
        <v>59.19</v>
      </c>
      <c r="H60" s="86" t="s">
        <v>99</v>
      </c>
      <c r="J60" s="71"/>
    </row>
    <row r="61" spans="1:26" ht="15.6" customHeight="1" x14ac:dyDescent="0.25">
      <c r="A61" s="166" t="s">
        <v>141</v>
      </c>
      <c r="B61" s="167"/>
      <c r="C61" s="167"/>
      <c r="D61" s="153"/>
      <c r="E61" s="30">
        <v>43556</v>
      </c>
      <c r="F61" s="29" t="s">
        <v>116</v>
      </c>
      <c r="G61" s="31">
        <v>1.22</v>
      </c>
      <c r="H61" s="86" t="s">
        <v>140</v>
      </c>
    </row>
    <row r="62" spans="1:26" ht="15.75" customHeight="1" x14ac:dyDescent="0.25">
      <c r="A62" s="147" t="s">
        <v>142</v>
      </c>
      <c r="B62" s="148"/>
      <c r="C62" s="148"/>
      <c r="D62" s="149"/>
      <c r="E62" s="30">
        <v>43617</v>
      </c>
      <c r="F62" s="29" t="s">
        <v>143</v>
      </c>
      <c r="G62" s="31">
        <v>37.76</v>
      </c>
      <c r="H62" s="86" t="s">
        <v>99</v>
      </c>
      <c r="J62" s="71"/>
    </row>
    <row r="63" spans="1:26" ht="16.5" customHeight="1" x14ac:dyDescent="0.25">
      <c r="A63" s="147" t="s">
        <v>144</v>
      </c>
      <c r="B63" s="148"/>
      <c r="C63" s="148"/>
      <c r="D63" s="149"/>
      <c r="E63" s="30">
        <v>43709</v>
      </c>
      <c r="F63" s="29" t="s">
        <v>145</v>
      </c>
      <c r="G63" s="31">
        <v>22.55</v>
      </c>
      <c r="H63" s="6" t="s">
        <v>99</v>
      </c>
    </row>
    <row r="64" spans="1:26" ht="15" customHeight="1" x14ac:dyDescent="0.25">
      <c r="A64" s="147" t="s">
        <v>146</v>
      </c>
      <c r="B64" s="148"/>
      <c r="C64" s="148"/>
      <c r="D64" s="149"/>
      <c r="E64" s="30">
        <v>43739</v>
      </c>
      <c r="F64" s="29" t="s">
        <v>147</v>
      </c>
      <c r="G64" s="31">
        <v>10.28</v>
      </c>
      <c r="H64" s="6" t="s">
        <v>99</v>
      </c>
    </row>
    <row r="65" spans="1:8" ht="15" customHeight="1" x14ac:dyDescent="0.25">
      <c r="A65" s="147" t="s">
        <v>148</v>
      </c>
      <c r="B65" s="148"/>
      <c r="C65" s="148"/>
      <c r="D65" s="149"/>
      <c r="E65" s="30">
        <v>43770</v>
      </c>
      <c r="F65" s="29" t="s">
        <v>149</v>
      </c>
      <c r="G65" s="31">
        <v>153.72999999999999</v>
      </c>
      <c r="H65" s="6" t="s">
        <v>99</v>
      </c>
    </row>
    <row r="66" spans="1:8" ht="15" customHeight="1" x14ac:dyDescent="0.25">
      <c r="A66" s="147" t="s">
        <v>150</v>
      </c>
      <c r="B66" s="148"/>
      <c r="C66" s="148"/>
      <c r="D66" s="149"/>
      <c r="E66" s="30">
        <v>43770</v>
      </c>
      <c r="F66" s="29" t="s">
        <v>123</v>
      </c>
      <c r="G66" s="31">
        <v>39.549999999999997</v>
      </c>
      <c r="H66" s="6" t="s">
        <v>99</v>
      </c>
    </row>
    <row r="67" spans="1:8" s="4" customFormat="1" ht="13.5" customHeight="1" x14ac:dyDescent="0.25">
      <c r="A67" s="154" t="s">
        <v>7</v>
      </c>
      <c r="B67" s="155"/>
      <c r="C67" s="155"/>
      <c r="D67" s="156"/>
      <c r="E67" s="73"/>
      <c r="F67" s="74"/>
      <c r="G67" s="75">
        <f>SUM(G60:G66)</f>
        <v>324.27999999999997</v>
      </c>
      <c r="H67" s="85"/>
    </row>
    <row r="68" spans="1:8" s="4" customFormat="1" ht="13.5" customHeight="1" x14ac:dyDescent="0.25">
      <c r="A68" s="117"/>
      <c r="B68" s="118"/>
      <c r="C68" s="118"/>
      <c r="D68" s="118"/>
      <c r="E68" s="119"/>
      <c r="F68" s="120"/>
      <c r="G68" s="121"/>
      <c r="H68" s="122"/>
    </row>
    <row r="69" spans="1:8" s="4" customFormat="1" ht="6" customHeight="1" x14ac:dyDescent="0.25">
      <c r="A69" s="117"/>
      <c r="B69" s="118"/>
      <c r="C69" s="118"/>
      <c r="D69" s="118"/>
      <c r="E69" s="119"/>
      <c r="F69" s="120"/>
      <c r="G69" s="121"/>
      <c r="H69" s="122"/>
    </row>
    <row r="70" spans="1:8" x14ac:dyDescent="0.25">
      <c r="A70" s="20" t="s">
        <v>45</v>
      </c>
      <c r="D70" s="21"/>
      <c r="E70" s="21"/>
      <c r="F70" s="21"/>
      <c r="G70" s="116"/>
    </row>
    <row r="71" spans="1:8" x14ac:dyDescent="0.25">
      <c r="A71" s="20" t="s">
        <v>46</v>
      </c>
      <c r="D71" s="21"/>
      <c r="E71" s="21"/>
      <c r="F71" s="21"/>
      <c r="G71" s="21"/>
    </row>
    <row r="72" spans="1:8" ht="23.25" customHeight="1" x14ac:dyDescent="0.25">
      <c r="A72" s="157" t="s">
        <v>59</v>
      </c>
      <c r="B72" s="158"/>
      <c r="C72" s="158"/>
      <c r="D72" s="158"/>
      <c r="E72" s="134"/>
      <c r="F72" s="33" t="s">
        <v>56</v>
      </c>
      <c r="G72" s="32" t="s">
        <v>58</v>
      </c>
    </row>
    <row r="73" spans="1:8" s="4" customFormat="1" x14ac:dyDescent="0.25">
      <c r="A73" s="159" t="s">
        <v>124</v>
      </c>
      <c r="B73" s="160"/>
      <c r="C73" s="160"/>
      <c r="D73" s="160"/>
      <c r="E73" s="161"/>
      <c r="F73" s="74"/>
      <c r="G73" s="74">
        <v>0</v>
      </c>
    </row>
    <row r="74" spans="1:8" x14ac:dyDescent="0.25">
      <c r="A74" s="21"/>
      <c r="D74" s="21"/>
      <c r="E74" s="21"/>
      <c r="F74" s="21"/>
      <c r="G74" s="21"/>
    </row>
    <row r="75" spans="1:8" x14ac:dyDescent="0.25">
      <c r="A75" s="20" t="s">
        <v>125</v>
      </c>
      <c r="E75" s="34"/>
      <c r="F75" s="64"/>
      <c r="G75" s="34"/>
    </row>
    <row r="76" spans="1:8" x14ac:dyDescent="0.25">
      <c r="A76" s="20" t="s">
        <v>151</v>
      </c>
      <c r="B76" s="65"/>
      <c r="C76" s="66"/>
      <c r="D76" s="20"/>
      <c r="E76" s="34"/>
      <c r="F76" s="64"/>
      <c r="G76" s="34"/>
    </row>
    <row r="77" spans="1:8" ht="44.25" customHeight="1" x14ac:dyDescent="0.25">
      <c r="A77" s="150" t="s">
        <v>158</v>
      </c>
      <c r="B77" s="151"/>
      <c r="C77" s="151"/>
      <c r="D77" s="151"/>
      <c r="E77" s="151"/>
      <c r="F77" s="151"/>
      <c r="G77" s="151"/>
      <c r="H77" s="67"/>
    </row>
    <row r="78" spans="1:8" ht="66" customHeight="1" x14ac:dyDescent="0.25">
      <c r="A78" s="113"/>
      <c r="B78" s="114"/>
      <c r="C78" s="114"/>
      <c r="D78" s="114"/>
      <c r="E78" s="114"/>
      <c r="F78" s="114"/>
      <c r="G78" s="114"/>
      <c r="H78" s="67"/>
    </row>
    <row r="79" spans="1:8" x14ac:dyDescent="0.25">
      <c r="A79" s="4" t="s">
        <v>75</v>
      </c>
      <c r="B79" s="45"/>
      <c r="C79" s="46"/>
      <c r="D79" s="4"/>
      <c r="E79" s="4" t="s">
        <v>152</v>
      </c>
      <c r="F79" s="4"/>
    </row>
    <row r="80" spans="1:8" x14ac:dyDescent="0.25">
      <c r="A80" s="4" t="s">
        <v>76</v>
      </c>
      <c r="B80" s="45"/>
      <c r="C80" s="46"/>
      <c r="D80" s="4"/>
      <c r="E80" s="4"/>
      <c r="F80" s="4"/>
    </row>
    <row r="81" spans="1:6" x14ac:dyDescent="0.25">
      <c r="A81" s="4" t="s">
        <v>104</v>
      </c>
      <c r="B81" s="45"/>
      <c r="C81" s="46"/>
      <c r="D81" s="4"/>
      <c r="E81" s="4"/>
      <c r="F81" s="4"/>
    </row>
    <row r="82" spans="1:6" ht="63.75" customHeight="1" x14ac:dyDescent="0.25"/>
    <row r="83" spans="1:6" x14ac:dyDescent="0.25">
      <c r="A83" s="21" t="s">
        <v>153</v>
      </c>
      <c r="B83" s="68"/>
    </row>
    <row r="84" spans="1:6" x14ac:dyDescent="0.25">
      <c r="A84" s="21" t="s">
        <v>77</v>
      </c>
      <c r="B84" s="68"/>
      <c r="C84" s="43" t="s">
        <v>23</v>
      </c>
    </row>
    <row r="85" spans="1:6" x14ac:dyDescent="0.25">
      <c r="A85" s="21" t="s">
        <v>78</v>
      </c>
      <c r="B85" s="68"/>
      <c r="C85" s="43" t="s">
        <v>79</v>
      </c>
    </row>
    <row r="86" spans="1:6" x14ac:dyDescent="0.25">
      <c r="A86" s="21" t="s">
        <v>80</v>
      </c>
      <c r="B86" s="68"/>
      <c r="C86" s="43" t="s">
        <v>154</v>
      </c>
    </row>
  </sheetData>
  <mergeCells count="48">
    <mergeCell ref="A5:B5"/>
    <mergeCell ref="A6:B6"/>
    <mergeCell ref="A54:B54"/>
    <mergeCell ref="A55:B55"/>
    <mergeCell ref="A52:B52"/>
    <mergeCell ref="A19:B19"/>
    <mergeCell ref="A46:B46"/>
    <mergeCell ref="A22:B22"/>
    <mergeCell ref="A30:B30"/>
    <mergeCell ref="A32:B32"/>
    <mergeCell ref="A34:B34"/>
    <mergeCell ref="A36:B36"/>
    <mergeCell ref="A38:B38"/>
    <mergeCell ref="A39:B39"/>
    <mergeCell ref="A40:B40"/>
    <mergeCell ref="A41:B41"/>
    <mergeCell ref="A3:B3"/>
    <mergeCell ref="A4:B4"/>
    <mergeCell ref="A7:H7"/>
    <mergeCell ref="A53:B53"/>
    <mergeCell ref="A8:B8"/>
    <mergeCell ref="A9:B9"/>
    <mergeCell ref="A11:B11"/>
    <mergeCell ref="A12:H12"/>
    <mergeCell ref="A13:B13"/>
    <mergeCell ref="A24:B24"/>
    <mergeCell ref="A27:B27"/>
    <mergeCell ref="A15:B15"/>
    <mergeCell ref="A16:B16"/>
    <mergeCell ref="A18:B18"/>
    <mergeCell ref="A21:B21"/>
    <mergeCell ref="A44:B44"/>
    <mergeCell ref="A28:B28"/>
    <mergeCell ref="A62:D62"/>
    <mergeCell ref="A63:D63"/>
    <mergeCell ref="A64:D64"/>
    <mergeCell ref="A77:G77"/>
    <mergeCell ref="A47:B47"/>
    <mergeCell ref="A67:D67"/>
    <mergeCell ref="A72:E72"/>
    <mergeCell ref="A73:E73"/>
    <mergeCell ref="A59:D59"/>
    <mergeCell ref="A60:D60"/>
    <mergeCell ref="A50:B50"/>
    <mergeCell ref="A56:H56"/>
    <mergeCell ref="A65:D65"/>
    <mergeCell ref="A66:D66"/>
    <mergeCell ref="A61:D61"/>
  </mergeCells>
  <phoneticPr fontId="18" type="noConversion"/>
  <pageMargins left="0.7" right="0.7" top="0.75" bottom="0.75" header="0.3" footer="0.3"/>
  <pageSetup paperSize="9" scale="34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2020-03-01T08:37:42Z</cp:lastPrinted>
  <dcterms:created xsi:type="dcterms:W3CDTF">2013-02-18T04:38:06Z</dcterms:created>
  <dcterms:modified xsi:type="dcterms:W3CDTF">2020-03-19T05:23:53Z</dcterms:modified>
</cp:coreProperties>
</file>