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Отчеты 2018г МКД - делала Настя\Отчеты,18г заполнить только ПТО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55" i="8" l="1"/>
  <c r="H54" i="8"/>
  <c r="H53" i="8"/>
  <c r="H52" i="8"/>
  <c r="D4" i="8"/>
  <c r="C9" i="8"/>
  <c r="H34" i="8"/>
  <c r="H35" i="8"/>
  <c r="H33" i="8"/>
  <c r="G34" i="8"/>
  <c r="G73" i="8"/>
  <c r="F50" i="8"/>
  <c r="G50" i="8"/>
  <c r="E50" i="8"/>
  <c r="E9" i="8"/>
  <c r="E37" i="8"/>
  <c r="E43" i="8"/>
  <c r="F18" i="8"/>
  <c r="E18" i="8"/>
  <c r="D18" i="8"/>
  <c r="H18" i="8"/>
  <c r="F17" i="8"/>
  <c r="E17" i="8"/>
  <c r="D17" i="8"/>
  <c r="H17" i="8"/>
  <c r="H16" i="8"/>
  <c r="F15" i="8"/>
  <c r="E15" i="8"/>
  <c r="D15" i="8"/>
  <c r="H15" i="8"/>
  <c r="F14" i="8"/>
  <c r="E14" i="8"/>
  <c r="D14" i="8"/>
  <c r="H14" i="8"/>
  <c r="H13" i="8"/>
  <c r="F9" i="8"/>
  <c r="F11" i="8"/>
  <c r="E11" i="8"/>
  <c r="D11" i="8"/>
  <c r="H11" i="8"/>
  <c r="F10" i="8"/>
  <c r="E10" i="8"/>
  <c r="D10" i="8"/>
  <c r="H10" i="8"/>
  <c r="H9" i="8"/>
  <c r="F35" i="8"/>
  <c r="G35" i="8"/>
  <c r="G33" i="8"/>
  <c r="G39" i="8"/>
  <c r="H39" i="8"/>
  <c r="G40" i="8"/>
  <c r="H40" i="8"/>
  <c r="G41" i="8"/>
  <c r="H41" i="8"/>
  <c r="G42" i="8"/>
  <c r="H42" i="8"/>
  <c r="H37" i="8"/>
  <c r="F47" i="8"/>
  <c r="G47" i="8"/>
  <c r="G45" i="8"/>
  <c r="H45" i="8"/>
  <c r="G48" i="8"/>
  <c r="H48" i="8"/>
  <c r="E51" i="8"/>
  <c r="E52" i="8"/>
  <c r="F37" i="8"/>
  <c r="F43" i="8"/>
  <c r="F51" i="8"/>
  <c r="F52" i="8"/>
  <c r="G9" i="8"/>
  <c r="G37" i="8"/>
  <c r="G43" i="8"/>
  <c r="G51" i="8"/>
  <c r="G52" i="8"/>
  <c r="D53" i="8"/>
  <c r="E47" i="8"/>
  <c r="H47" i="8"/>
  <c r="E35" i="8"/>
  <c r="E46" i="8"/>
  <c r="F46" i="8"/>
  <c r="H46" i="8"/>
  <c r="H50" i="8"/>
  <c r="F49" i="8"/>
  <c r="E49" i="8"/>
  <c r="H49" i="8"/>
  <c r="D27" i="8"/>
  <c r="D26" i="8"/>
  <c r="F34" i="8"/>
  <c r="E34" i="8"/>
  <c r="G28" i="8"/>
  <c r="G25" i="8"/>
  <c r="G22" i="8"/>
  <c r="G19" i="8"/>
  <c r="G16" i="8"/>
  <c r="G13" i="8"/>
  <c r="C35" i="8"/>
  <c r="C34" i="8"/>
  <c r="C27" i="8"/>
  <c r="C26" i="8"/>
  <c r="C24" i="8"/>
  <c r="C23" i="8"/>
  <c r="C21" i="8"/>
  <c r="C20" i="8"/>
  <c r="C18" i="8"/>
  <c r="C17" i="8"/>
  <c r="F31" i="8"/>
  <c r="E31" i="8"/>
  <c r="D31" i="8"/>
  <c r="H31" i="8"/>
  <c r="F30" i="8"/>
  <c r="E30" i="8"/>
  <c r="D30" i="8"/>
  <c r="H30" i="8"/>
  <c r="H29" i="8"/>
  <c r="H28" i="8"/>
  <c r="F27" i="8"/>
  <c r="E27" i="8"/>
  <c r="H27" i="8"/>
  <c r="F26" i="8"/>
  <c r="E26" i="8"/>
  <c r="H26" i="8"/>
  <c r="H25" i="8"/>
  <c r="F24" i="8"/>
  <c r="E24" i="8"/>
  <c r="D24" i="8"/>
  <c r="H24" i="8"/>
  <c r="F23" i="8"/>
  <c r="E23" i="8"/>
  <c r="D23" i="8"/>
  <c r="H23" i="8"/>
  <c r="H22" i="8"/>
  <c r="F21" i="8"/>
  <c r="E21" i="8"/>
  <c r="D21" i="8"/>
  <c r="H21" i="8"/>
  <c r="F20" i="8"/>
  <c r="E20" i="8"/>
  <c r="D20" i="8"/>
  <c r="H20" i="8"/>
  <c r="H19" i="8"/>
  <c r="G31" i="8"/>
  <c r="G30" i="8"/>
  <c r="G27" i="8"/>
  <c r="G26" i="8"/>
  <c r="G24" i="8"/>
  <c r="G23" i="8"/>
  <c r="G21" i="8"/>
  <c r="G20" i="8"/>
  <c r="G18" i="8"/>
  <c r="G17" i="8"/>
  <c r="G15" i="8"/>
  <c r="G14" i="8"/>
  <c r="G11" i="8"/>
  <c r="G10" i="8"/>
  <c r="C31" i="8"/>
  <c r="C30" i="8"/>
  <c r="C15" i="8"/>
  <c r="C14" i="8"/>
  <c r="C11" i="8"/>
  <c r="C10" i="8"/>
</calcChain>
</file>

<file path=xl/comments1.xml><?xml version="1.0" encoding="utf-8"?>
<comments xmlns="http://schemas.openxmlformats.org/spreadsheetml/2006/main">
  <authors>
    <author>BuhFN</author>
  </authors>
  <commentList>
    <comment ref="C48" authorId="0" shape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сумма в месяц за 1 лифт
по договору только 1 лифт!</t>
        </r>
      </text>
    </comment>
  </commentList>
</comments>
</file>

<file path=xl/sharedStrings.xml><?xml version="1.0" encoding="utf-8"?>
<sst xmlns="http://schemas.openxmlformats.org/spreadsheetml/2006/main" count="216" uniqueCount="173">
  <si>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</si>
  <si>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</si>
  <si>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</si>
  <si>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</si>
  <si>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</si>
  <si>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</si>
  <si>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</si>
  <si>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</si>
  <si>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</si>
  <si>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</si>
  <si>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</si>
  <si>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</si>
  <si>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</si>
  <si>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</si>
  <si>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</si>
  <si>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</si>
  <si>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</si>
  <si>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</si>
  <si>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</si>
  <si>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</si>
  <si>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</si>
  <si>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</si>
  <si>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</si>
  <si>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</si>
  <si>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</si>
  <si>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</si>
  <si>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</si>
  <si>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</si>
  <si>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</si>
  <si>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</si>
  <si>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</si>
  <si>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</si>
  <si>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</si>
  <si>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</si>
  <si>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</si>
  <si>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</si>
  <si>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</si>
  <si>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</si>
  <si>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</si>
  <si>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</si>
  <si>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</si>
  <si>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</si>
  <si>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</si>
  <si>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</si>
  <si>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</si>
  <si>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</si>
  <si>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</si>
  <si>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</si>
  <si>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</si>
  <si>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</si>
  <si>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</si>
  <si>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</si>
  <si>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</si>
  <si>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</si>
  <si>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</si>
  <si>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</si>
  <si>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</si>
  <si>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</si>
  <si>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</si>
  <si>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</si>
  <si>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</si>
  <si>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</si>
  <si>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</si>
  <si>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</si>
  <si>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</si>
  <si>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</si>
  <si>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</si>
  <si>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</si>
  <si>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</si>
  <si>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</si>
  <si>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</si>
  <si>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</si>
  <si>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</si>
  <si>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</si>
  <si>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</si>
  <si>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</si>
  <si>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</si>
  <si>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от 27 .04. 2005г. Серия 25 № 01277949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</si>
  <si>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</si>
  <si>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</si>
  <si>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</si>
  <si>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</si>
  <si>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</si>
  <si>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</si>
  <si>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</si>
  <si>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</si>
  <si>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</si>
  <si>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</si>
  <si>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 xml:space="preserve"> 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</si>
  <si>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</si>
  <si>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</si>
  <si>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</si>
  <si>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</si>
  <si>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</si>
  <si>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</si>
  <si>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</si>
  <si>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</si>
  <si>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</si>
  <si>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</si>
  <si>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</si>
  <si>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</si>
  <si>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</si>
  <si>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</si>
  <si>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</si>
  <si>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133 по ул. Светланской</t>
  </si>
  <si>
    <t>ООО " Чистый двор"</t>
  </si>
  <si>
    <t>ООО "Эра"</t>
  </si>
  <si>
    <t>ул. Тунгусская, 8</t>
  </si>
  <si>
    <t>2-265-897</t>
  </si>
  <si>
    <t>3 780,20 м2</t>
  </si>
  <si>
    <t>01.11.2007г.</t>
  </si>
  <si>
    <t>Ленинского района"</t>
  </si>
  <si>
    <t>Площадь не жилых помещений</t>
  </si>
  <si>
    <t>Количество проживающих</t>
  </si>
  <si>
    <t>ИТОГО ПО ДОМУ:</t>
  </si>
  <si>
    <t>ПРОЧИЕ УСЛУГИ:</t>
  </si>
  <si>
    <t>ИТОГО ПО ПРОЧИМ УСЛУГАМ:</t>
  </si>
  <si>
    <t>150 руб в мес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</si>
  <si>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</si>
  <si>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</si>
  <si>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</si>
  <si>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4.Общедомовые коммуникации проходящие через нежилые помещения</t>
  </si>
  <si>
    <t>ВСЕГО С УЧЕТОМ ОСТАТКОВ:</t>
  </si>
  <si>
    <t>исполн-ль</t>
  </si>
  <si>
    <t>ОСАО Ресо-Гарантия</t>
  </si>
  <si>
    <t>ООО " Восток Мегаполис"</t>
  </si>
  <si>
    <t>830,10 м2</t>
  </si>
  <si>
    <t>1 шт</t>
  </si>
  <si>
    <t>2 шт.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</si>
  <si>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</si>
  <si>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</si>
  <si>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</si>
  <si>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</si>
  <si>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</si>
  <si>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</si>
  <si>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ТСГ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</si>
  <si>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</si>
  <si>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</si>
  <si>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</si>
  <si>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</si>
  <si>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2018 г</t>
  </si>
  <si>
    <t>3. Перечень работ, выполненных по статье " текущий ремонт"  в 2018 году.</t>
  </si>
  <si>
    <t>5. Реклама в лифтах, исполн. ООО Правильный формат</t>
  </si>
  <si>
    <t>34,10 м2</t>
  </si>
  <si>
    <t>Изготовление стендов</t>
  </si>
  <si>
    <t>ИП "Радченко"</t>
  </si>
  <si>
    <t xml:space="preserve">обязательное страхование лифтов, исполн. ОСАО Ресо-Гарантия </t>
  </si>
  <si>
    <t>Замена шибера в м/камере</t>
  </si>
  <si>
    <t>Ремонт лифтов (замена вкладышей)</t>
  </si>
  <si>
    <t>Лифт ДВ</t>
  </si>
  <si>
    <t>Ремонт канализации</t>
  </si>
  <si>
    <t>8 пм</t>
  </si>
  <si>
    <t>Аварийная замена трубопровода ХГВС в подвале</t>
  </si>
  <si>
    <t>16 пм</t>
  </si>
  <si>
    <t>Аварийная замена стояков ХГВС</t>
  </si>
  <si>
    <t>9 пм</t>
  </si>
  <si>
    <t xml:space="preserve">Аварийная замена трубопровода ХГВС  </t>
  </si>
  <si>
    <t>12 пм</t>
  </si>
  <si>
    <t>Косметический ремонт подъездов</t>
  </si>
  <si>
    <t>2018г</t>
  </si>
  <si>
    <t>170 м2</t>
  </si>
  <si>
    <t>Кровля- промазка примыканий кв. 76</t>
  </si>
  <si>
    <t>15 пм</t>
  </si>
  <si>
    <t>Аварийный ремонт кровли - кв.87</t>
  </si>
  <si>
    <t>5 м2</t>
  </si>
  <si>
    <t xml:space="preserve">Аварийный ремонт кровли </t>
  </si>
  <si>
    <t>3 пм</t>
  </si>
  <si>
    <t>нет</t>
  </si>
  <si>
    <t>Часть 4</t>
  </si>
  <si>
    <t>План по статье "текущий ремонт" на 2019 год</t>
  </si>
  <si>
    <t>Очистка подвала от бытового мусора</t>
  </si>
  <si>
    <t>Управляющая компания предлагает:  ремонт кровли, ремонт фасада. Выполнение предложенных, либо других необходимых работ, возможно за счет дополнительного сбора средств на основании решения общего собрания собственников.</t>
  </si>
  <si>
    <t xml:space="preserve">ИСХ.   567/02  от 19.02.19г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</si>
</sst>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164" fontId="3" fillId="0" borderId="1" xfId="0" applyNumberFormat="1" applyFont="1" applyFill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/>
    <xf numFmtId="0" fontId="3" fillId="0" borderId="2" xfId="0" applyFont="1" applyBorder="1" applyAlignmen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64" fontId="0" fillId="0" borderId="0" xfId="0" applyNumberFormat="1"/>
    <xf numFmtId="2" fontId="0" fillId="0" borderId="0" xfId="0" applyNumberFormat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164" fontId="9" fillId="0" borderId="8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0" fontId="9" fillId="2" borderId="9" xfId="0" applyFont="1" applyFill="1" applyBorder="1" applyAlignment="1">
      <alignment wrapText="1"/>
    </xf>
    <xf numFmtId="164" fontId="9" fillId="2" borderId="1" xfId="0" applyNumberFormat="1" applyFont="1" applyFill="1" applyBorder="1"/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0" fillId="0" borderId="8" xfId="1" applyFont="1" applyFill="1" applyBorder="1" applyAlignment="1">
      <alignment horizontal="left"/>
    </xf>
    <xf numFmtId="164" fontId="6" fillId="0" borderId="0" xfId="0" applyNumberFormat="1" applyFont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4" fillId="0" borderId="0" xfId="0" applyFont="1" applyBorder="1"/>
    <xf numFmtId="14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2" borderId="7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wrapText="1"/>
    </xf>
    <xf numFmtId="0" fontId="17" fillId="2" borderId="7" xfId="0" applyFont="1" applyFill="1" applyBorder="1" applyAlignment="1">
      <alignment horizontal="center" wrapText="1"/>
    </xf>
    <xf numFmtId="0" fontId="17" fillId="2" borderId="8" xfId="0" applyFont="1" applyFill="1" applyBorder="1" applyAlignment="1">
      <alignment horizontal="center" wrapText="1"/>
    </xf>
    <xf numFmtId="0" fontId="0" fillId="0" borderId="8" xfId="0" applyBorder="1" applyAlignment="1"/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 applyAlignment="1"/>
    <xf numFmtId="0" fontId="4" fillId="0" borderId="7" xfId="0" applyFont="1" applyBorder="1" applyAlignment="1"/>
    <xf numFmtId="0" fontId="6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9" fillId="2" borderId="2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7" fillId="2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E14" sqref="E1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136</v>
      </c>
      <c r="C1" s="1"/>
    </row>
    <row r="2" spans="1:4" ht="15" customHeight="1" x14ac:dyDescent="0.25">
      <c r="A2" s="2" t="s">
        <v>51</v>
      </c>
      <c r="C2" s="4"/>
    </row>
    <row r="3" spans="1:4" ht="15.75" x14ac:dyDescent="0.25">
      <c r="B3" s="4" t="s">
        <v>10</v>
      </c>
      <c r="C3" s="22" t="s">
        <v>104</v>
      </c>
    </row>
    <row r="4" spans="1:4" s="21" customFormat="1" ht="14.25" customHeight="1" x14ac:dyDescent="0.2">
      <c r="A4" s="20" t="s">
        <v>172</v>
      </c>
      <c r="C4" s="20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52</v>
      </c>
      <c r="C6" s="20"/>
    </row>
    <row r="7" spans="1:4" s="21" customFormat="1" ht="12.75" customHeight="1" x14ac:dyDescent="0.25">
      <c r="A7" s="5"/>
      <c r="B7"/>
      <c r="C7"/>
      <c r="D7"/>
    </row>
    <row r="8" spans="1:4" s="3" customFormat="1" ht="15" customHeight="1" x14ac:dyDescent="0.25">
      <c r="A8" s="12" t="s">
        <v>0</v>
      </c>
      <c r="B8" s="13" t="s">
        <v>9</v>
      </c>
      <c r="C8" s="25" t="s">
        <v>49</v>
      </c>
      <c r="D8" s="9"/>
    </row>
    <row r="9" spans="1:4" s="3" customFormat="1" ht="12" customHeight="1" x14ac:dyDescent="0.25">
      <c r="A9" s="12" t="s">
        <v>1</v>
      </c>
      <c r="B9" s="13" t="s">
        <v>11</v>
      </c>
      <c r="C9" s="128" t="s">
        <v>12</v>
      </c>
      <c r="D9" s="129"/>
    </row>
    <row r="10" spans="1:4" s="3" customFormat="1" ht="24" customHeight="1" x14ac:dyDescent="0.25">
      <c r="A10" s="12" t="s">
        <v>2</v>
      </c>
      <c r="B10" s="14" t="s">
        <v>13</v>
      </c>
      <c r="C10" s="130" t="s">
        <v>77</v>
      </c>
      <c r="D10" s="127"/>
    </row>
    <row r="11" spans="1:4" s="3" customFormat="1" ht="15" customHeight="1" x14ac:dyDescent="0.25">
      <c r="A11" s="12" t="s">
        <v>3</v>
      </c>
      <c r="B11" s="13" t="s">
        <v>14</v>
      </c>
      <c r="C11" s="128" t="s">
        <v>15</v>
      </c>
      <c r="D11" s="129"/>
    </row>
    <row r="12" spans="1:4" s="3" customFormat="1" ht="13.5" customHeight="1" x14ac:dyDescent="0.25">
      <c r="A12" s="134">
        <v>5</v>
      </c>
      <c r="B12" s="134" t="s">
        <v>89</v>
      </c>
      <c r="C12" s="52" t="s">
        <v>90</v>
      </c>
      <c r="D12" s="53" t="s">
        <v>91</v>
      </c>
    </row>
    <row r="13" spans="1:4" s="3" customFormat="1" ht="14.25" customHeight="1" x14ac:dyDescent="0.25">
      <c r="A13" s="134"/>
      <c r="B13" s="134"/>
      <c r="C13" s="52" t="s">
        <v>92</v>
      </c>
      <c r="D13" s="53" t="s">
        <v>93</v>
      </c>
    </row>
    <row r="14" spans="1:4" s="3" customFormat="1" x14ac:dyDescent="0.25">
      <c r="A14" s="134"/>
      <c r="B14" s="134"/>
      <c r="C14" s="52" t="s">
        <v>94</v>
      </c>
      <c r="D14" s="53" t="s">
        <v>95</v>
      </c>
    </row>
    <row r="15" spans="1:4" s="3" customFormat="1" ht="16.5" customHeight="1" x14ac:dyDescent="0.25">
      <c r="A15" s="134"/>
      <c r="B15" s="134"/>
      <c r="C15" s="52" t="s">
        <v>96</v>
      </c>
      <c r="D15" s="53" t="s">
        <v>97</v>
      </c>
    </row>
    <row r="16" spans="1:4" s="3" customFormat="1" ht="16.5" customHeight="1" x14ac:dyDescent="0.25">
      <c r="A16" s="134"/>
      <c r="B16" s="134"/>
      <c r="C16" s="52" t="s">
        <v>98</v>
      </c>
      <c r="D16" s="53" t="s">
        <v>99</v>
      </c>
    </row>
    <row r="17" spans="1:4" s="5" customFormat="1" ht="15.75" customHeight="1" x14ac:dyDescent="0.25">
      <c r="A17" s="134"/>
      <c r="B17" s="134"/>
      <c r="C17" s="52" t="s">
        <v>100</v>
      </c>
      <c r="D17" s="53" t="s">
        <v>101</v>
      </c>
    </row>
    <row r="18" spans="1:4" s="5" customFormat="1" ht="15.75" customHeight="1" x14ac:dyDescent="0.25">
      <c r="A18" s="134"/>
      <c r="B18" s="134"/>
      <c r="C18" s="54" t="s">
        <v>102</v>
      </c>
      <c r="D18" s="53" t="s">
        <v>103</v>
      </c>
    </row>
    <row r="19" spans="1:4" ht="18" customHeight="1" x14ac:dyDescent="0.25">
      <c r="A19" s="12" t="s">
        <v>4</v>
      </c>
      <c r="B19" s="13" t="s">
        <v>16</v>
      </c>
      <c r="C19" s="135" t="s">
        <v>87</v>
      </c>
      <c r="D19" s="136"/>
    </row>
    <row r="20" spans="1:4" s="5" customFormat="1" ht="18.75" customHeight="1" x14ac:dyDescent="0.25">
      <c r="A20" s="12" t="s">
        <v>5</v>
      </c>
      <c r="B20" s="13" t="s">
        <v>17</v>
      </c>
      <c r="C20" s="137" t="s">
        <v>56</v>
      </c>
      <c r="D20" s="138"/>
    </row>
    <row r="21" spans="1:4" s="5" customFormat="1" ht="15" customHeight="1" x14ac:dyDescent="0.25">
      <c r="A21" s="12" t="s">
        <v>6</v>
      </c>
      <c r="B21" s="13" t="s">
        <v>18</v>
      </c>
      <c r="C21" s="130" t="s">
        <v>19</v>
      </c>
      <c r="D21" s="139"/>
    </row>
    <row r="22" spans="1:4" ht="13.5" customHeight="1" x14ac:dyDescent="0.25">
      <c r="A22" s="23"/>
      <c r="B22" s="24"/>
      <c r="C22" s="23"/>
      <c r="D22" s="23"/>
    </row>
    <row r="23" spans="1:4" x14ac:dyDescent="0.25">
      <c r="A23" s="8" t="s">
        <v>20</v>
      </c>
      <c r="B23" s="16"/>
      <c r="C23" s="16"/>
      <c r="D23" s="116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6"/>
      <c r="B25" s="17" t="s">
        <v>21</v>
      </c>
      <c r="C25" s="7" t="s">
        <v>22</v>
      </c>
      <c r="D25" s="51" t="s">
        <v>23</v>
      </c>
    </row>
    <row r="26" spans="1:4" ht="24.75" customHeight="1" x14ac:dyDescent="0.25">
      <c r="A26" s="131" t="s">
        <v>26</v>
      </c>
      <c r="B26" s="132"/>
      <c r="C26" s="132"/>
      <c r="D26" s="133"/>
    </row>
    <row r="27" spans="1:4" ht="12" customHeight="1" x14ac:dyDescent="0.25">
      <c r="A27" s="48"/>
      <c r="B27" s="49"/>
      <c r="C27" s="49"/>
      <c r="D27" s="50"/>
    </row>
    <row r="28" spans="1:4" x14ac:dyDescent="0.25">
      <c r="A28" s="7">
        <v>1</v>
      </c>
      <c r="B28" s="6" t="s">
        <v>105</v>
      </c>
      <c r="C28" s="6" t="s">
        <v>24</v>
      </c>
      <c r="D28" s="6" t="s">
        <v>25</v>
      </c>
    </row>
    <row r="29" spans="1:4" ht="14.25" customHeight="1" x14ac:dyDescent="0.25">
      <c r="A29" s="19" t="s">
        <v>27</v>
      </c>
      <c r="B29" s="18"/>
      <c r="C29" s="18"/>
      <c r="D29" s="18"/>
    </row>
    <row r="30" spans="1:4" ht="13.5" customHeight="1" x14ac:dyDescent="0.25">
      <c r="A30" s="7">
        <v>1</v>
      </c>
      <c r="B30" s="6" t="s">
        <v>106</v>
      </c>
      <c r="C30" s="6" t="s">
        <v>107</v>
      </c>
      <c r="D30" s="6" t="s">
        <v>108</v>
      </c>
    </row>
    <row r="31" spans="1:4" x14ac:dyDescent="0.25">
      <c r="A31" s="19" t="s">
        <v>41</v>
      </c>
      <c r="B31" s="18"/>
      <c r="C31" s="18"/>
      <c r="D31" s="18"/>
    </row>
    <row r="32" spans="1:4" x14ac:dyDescent="0.25">
      <c r="A32" s="19" t="s">
        <v>42</v>
      </c>
      <c r="B32" s="18"/>
      <c r="C32" s="18"/>
      <c r="D32" s="18"/>
    </row>
    <row r="33" spans="1:4" x14ac:dyDescent="0.25">
      <c r="A33" s="7">
        <v>1</v>
      </c>
      <c r="B33" s="6" t="s">
        <v>125</v>
      </c>
      <c r="C33" s="6" t="s">
        <v>107</v>
      </c>
      <c r="D33" s="6" t="s">
        <v>28</v>
      </c>
    </row>
    <row r="34" spans="1:4" x14ac:dyDescent="0.25">
      <c r="A34" s="19" t="s">
        <v>29</v>
      </c>
      <c r="B34" s="18"/>
      <c r="C34" s="18"/>
      <c r="D34" s="18"/>
    </row>
    <row r="35" spans="1:4" x14ac:dyDescent="0.25">
      <c r="A35" s="7">
        <v>1</v>
      </c>
      <c r="B35" s="6" t="s">
        <v>30</v>
      </c>
      <c r="C35" s="6" t="s">
        <v>24</v>
      </c>
      <c r="D35" s="6" t="s">
        <v>31</v>
      </c>
    </row>
    <row r="36" spans="1:4" ht="15" customHeight="1" x14ac:dyDescent="0.25">
      <c r="A36" s="19" t="s">
        <v>32</v>
      </c>
      <c r="B36" s="18"/>
      <c r="C36" s="18"/>
      <c r="D36" s="18"/>
    </row>
    <row r="37" spans="1:4" x14ac:dyDescent="0.25">
      <c r="A37" s="7">
        <v>1</v>
      </c>
      <c r="B37" s="6" t="s">
        <v>33</v>
      </c>
      <c r="C37" s="6" t="s">
        <v>24</v>
      </c>
      <c r="D37" s="6" t="s">
        <v>25</v>
      </c>
    </row>
    <row r="38" spans="1:4" ht="12" customHeight="1" x14ac:dyDescent="0.25">
      <c r="A38" s="26"/>
      <c r="B38" s="11"/>
      <c r="C38" s="11"/>
      <c r="D38" s="11"/>
    </row>
    <row r="39" spans="1:4" x14ac:dyDescent="0.25">
      <c r="A39" s="4" t="s">
        <v>50</v>
      </c>
      <c r="B39" s="18"/>
      <c r="C39" s="18"/>
      <c r="D39" s="18"/>
    </row>
    <row r="40" spans="1:4" ht="14.25" customHeight="1" x14ac:dyDescent="0.25">
      <c r="A40" s="7">
        <v>1</v>
      </c>
      <c r="B40" s="6" t="s">
        <v>34</v>
      </c>
      <c r="C40" s="126">
        <v>1976</v>
      </c>
      <c r="D40" s="125"/>
    </row>
    <row r="41" spans="1:4" ht="16.5" customHeight="1" x14ac:dyDescent="0.25">
      <c r="A41" s="7">
        <v>2</v>
      </c>
      <c r="B41" s="6" t="s">
        <v>36</v>
      </c>
      <c r="C41" s="126">
        <v>12</v>
      </c>
      <c r="D41" s="125"/>
    </row>
    <row r="42" spans="1:4" x14ac:dyDescent="0.25">
      <c r="A42" s="7">
        <v>3</v>
      </c>
      <c r="B42" s="6" t="s">
        <v>37</v>
      </c>
      <c r="C42" s="126">
        <v>1</v>
      </c>
      <c r="D42" s="125"/>
    </row>
    <row r="43" spans="1:4" ht="17.25" customHeight="1" x14ac:dyDescent="0.25">
      <c r="A43" s="7">
        <v>4</v>
      </c>
      <c r="B43" s="6" t="s">
        <v>35</v>
      </c>
      <c r="C43" s="126">
        <v>2</v>
      </c>
      <c r="D43" s="125"/>
    </row>
    <row r="44" spans="1:4" ht="14.25" customHeight="1" x14ac:dyDescent="0.25">
      <c r="A44" s="7">
        <v>5</v>
      </c>
      <c r="B44" s="6" t="s">
        <v>38</v>
      </c>
      <c r="C44" s="126">
        <v>1</v>
      </c>
      <c r="D44" s="125"/>
    </row>
    <row r="45" spans="1:4" ht="16.5" customHeight="1" x14ac:dyDescent="0.25">
      <c r="A45" s="7">
        <v>6</v>
      </c>
      <c r="B45" s="6" t="s">
        <v>39</v>
      </c>
      <c r="C45" s="126" t="s">
        <v>109</v>
      </c>
      <c r="D45" s="125"/>
    </row>
    <row r="46" spans="1:4" ht="15" customHeight="1" x14ac:dyDescent="0.25">
      <c r="A46" s="7">
        <v>7</v>
      </c>
      <c r="B46" s="6" t="s">
        <v>40</v>
      </c>
      <c r="C46" s="126" t="s">
        <v>126</v>
      </c>
      <c r="D46" s="125"/>
    </row>
    <row r="47" spans="1:4" ht="12" customHeight="1" x14ac:dyDescent="0.25">
      <c r="A47" s="7">
        <v>8</v>
      </c>
      <c r="B47" s="6" t="s">
        <v>112</v>
      </c>
      <c r="C47" s="126" t="s">
        <v>143</v>
      </c>
      <c r="D47" s="127"/>
    </row>
    <row r="48" spans="1:4" ht="15" customHeight="1" x14ac:dyDescent="0.25">
      <c r="A48" s="7">
        <v>9</v>
      </c>
      <c r="B48" s="6" t="s">
        <v>113</v>
      </c>
      <c r="C48" s="126">
        <v>148</v>
      </c>
      <c r="D48" s="127"/>
    </row>
    <row r="49" spans="1:4" ht="12.75" customHeight="1" x14ac:dyDescent="0.25">
      <c r="A49" s="7">
        <v>10</v>
      </c>
      <c r="B49" s="6" t="s">
        <v>76</v>
      </c>
      <c r="C49" s="124" t="s">
        <v>110</v>
      </c>
      <c r="D49" s="125"/>
    </row>
    <row r="50" spans="1:4" x14ac:dyDescent="0.25">
      <c r="A50" s="4"/>
    </row>
    <row r="51" spans="1:4" x14ac:dyDescent="0.25">
      <c r="A51" s="4"/>
    </row>
    <row r="53" spans="1:4" x14ac:dyDescent="0.25">
      <c r="A53" s="55"/>
      <c r="B53" s="55"/>
      <c r="C53" s="56"/>
      <c r="D53" s="57"/>
    </row>
    <row r="54" spans="1:4" x14ac:dyDescent="0.25">
      <c r="A54" s="55"/>
      <c r="B54" s="55"/>
      <c r="C54" s="56"/>
      <c r="D54" s="57"/>
    </row>
    <row r="55" spans="1:4" x14ac:dyDescent="0.25">
      <c r="A55" s="55"/>
      <c r="B55" s="55"/>
      <c r="C55" s="56"/>
      <c r="D55" s="57"/>
    </row>
    <row r="56" spans="1:4" x14ac:dyDescent="0.25">
      <c r="A56" s="55"/>
      <c r="B56" s="55"/>
      <c r="C56" s="56"/>
      <c r="D56" s="57"/>
    </row>
    <row r="57" spans="1:4" x14ac:dyDescent="0.25">
      <c r="A57" s="55"/>
      <c r="B57" s="55"/>
      <c r="C57" s="58"/>
      <c r="D57" s="57"/>
    </row>
    <row r="58" spans="1:4" x14ac:dyDescent="0.25">
      <c r="A58" s="55"/>
      <c r="B58" s="55"/>
      <c r="C58" s="59"/>
      <c r="D58" s="57"/>
    </row>
  </sheetData>
  <mergeCells count="19">
    <mergeCell ref="C42:D42"/>
    <mergeCell ref="C40:D40"/>
    <mergeCell ref="C41:D41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9:D49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3"/>
  <sheetViews>
    <sheetView topLeftCell="A61" workbookViewId="0">
      <selection sqref="A1:H93"/>
    </sheetView>
  </sheetViews>
  <sheetFormatPr defaultRowHeight="15" x14ac:dyDescent="0.25"/>
  <cols>
    <col min="1" max="1" width="15.85546875" customWidth="1"/>
    <col min="2" max="2" width="13.42578125" style="28" customWidth="1"/>
    <col min="3" max="3" width="8.5703125" style="43" customWidth="1"/>
    <col min="4" max="4" width="8.28515625" customWidth="1"/>
    <col min="5" max="5" width="9" customWidth="1"/>
    <col min="6" max="6" width="11.5703125" customWidth="1"/>
    <col min="7" max="7" width="10.5703125" customWidth="1"/>
    <col min="8" max="8" width="11.28515625" customWidth="1"/>
  </cols>
  <sheetData>
    <row r="1" spans="1:26" x14ac:dyDescent="0.25">
      <c r="A1" s="4" t="s">
        <v>118</v>
      </c>
      <c r="B1"/>
      <c r="C1" s="34"/>
      <c r="D1" s="34"/>
      <c r="G1" s="34"/>
      <c r="H1" s="18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6" ht="16.5" customHeight="1" x14ac:dyDescent="0.25">
      <c r="A2" s="4" t="s">
        <v>137</v>
      </c>
      <c r="B2"/>
      <c r="C2" s="34"/>
      <c r="D2" s="34"/>
      <c r="G2" s="34"/>
      <c r="H2" s="18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6" ht="56.25" customHeight="1" x14ac:dyDescent="0.25">
      <c r="A3" s="147" t="s">
        <v>63</v>
      </c>
      <c r="B3" s="148"/>
      <c r="C3" s="83" t="s">
        <v>64</v>
      </c>
      <c r="D3" s="27" t="s">
        <v>65</v>
      </c>
      <c r="E3" s="27" t="s">
        <v>66</v>
      </c>
      <c r="F3" s="27" t="s">
        <v>67</v>
      </c>
      <c r="G3" s="35" t="s">
        <v>68</v>
      </c>
      <c r="H3" s="27" t="s">
        <v>69</v>
      </c>
      <c r="I3" s="84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 s="96" customFormat="1" ht="23.25" customHeight="1" x14ac:dyDescent="0.25">
      <c r="A4" s="149" t="s">
        <v>138</v>
      </c>
      <c r="B4" s="149"/>
      <c r="C4" s="89"/>
      <c r="D4" s="90">
        <f>D5+D6</f>
        <v>-546.18000000000006</v>
      </c>
      <c r="E4" s="91"/>
      <c r="F4" s="92"/>
      <c r="G4" s="92"/>
      <c r="H4" s="93"/>
      <c r="I4" s="94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</row>
    <row r="5" spans="1:26" s="96" customFormat="1" ht="23.25" customHeight="1" x14ac:dyDescent="0.25">
      <c r="A5" s="97" t="s">
        <v>119</v>
      </c>
      <c r="B5" s="97"/>
      <c r="C5" s="89"/>
      <c r="D5" s="90">
        <v>12.64</v>
      </c>
      <c r="E5" s="91"/>
      <c r="F5" s="92"/>
      <c r="G5" s="92"/>
      <c r="H5" s="98"/>
      <c r="I5" s="94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</row>
    <row r="6" spans="1:26" s="96" customFormat="1" ht="22.5" customHeight="1" x14ac:dyDescent="0.25">
      <c r="A6" s="97" t="s">
        <v>120</v>
      </c>
      <c r="B6" s="97"/>
      <c r="C6" s="89"/>
      <c r="D6" s="90">
        <v>-558.82000000000005</v>
      </c>
      <c r="E6" s="91"/>
      <c r="F6" s="92"/>
      <c r="G6" s="92"/>
      <c r="H6" s="93"/>
      <c r="I6" s="94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</row>
    <row r="7" spans="1:26" ht="15" customHeight="1" x14ac:dyDescent="0.25">
      <c r="A7" s="150" t="s">
        <v>139</v>
      </c>
      <c r="B7" s="151"/>
      <c r="C7" s="151"/>
      <c r="D7" s="151"/>
      <c r="E7" s="151"/>
      <c r="F7" s="151"/>
      <c r="G7" s="151"/>
      <c r="H7" s="152"/>
      <c r="I7" s="84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spans="1:26" ht="56.25" customHeight="1" x14ac:dyDescent="0.25">
      <c r="A8" s="147" t="s">
        <v>63</v>
      </c>
      <c r="B8" s="148"/>
      <c r="C8" s="39" t="s">
        <v>64</v>
      </c>
      <c r="D8" s="27" t="s">
        <v>65</v>
      </c>
      <c r="E8" s="27" t="s">
        <v>66</v>
      </c>
      <c r="F8" s="27" t="s">
        <v>67</v>
      </c>
      <c r="G8" s="35" t="s">
        <v>68</v>
      </c>
      <c r="H8" s="27" t="s">
        <v>69</v>
      </c>
    </row>
    <row r="9" spans="1:26" ht="17.25" customHeight="1" x14ac:dyDescent="0.25">
      <c r="A9" s="147" t="s">
        <v>70</v>
      </c>
      <c r="B9" s="153"/>
      <c r="C9" s="40">
        <f>C13+C16+C19+C22+C25+C28</f>
        <v>21.130000000000003</v>
      </c>
      <c r="D9" s="79">
        <v>-191.26</v>
      </c>
      <c r="E9" s="40">
        <f>E13+E16+E19+E22+E25+E28</f>
        <v>947.98000000000013</v>
      </c>
      <c r="F9" s="40">
        <f>F13+F16+F19+F22+F25+F28</f>
        <v>935.73</v>
      </c>
      <c r="G9" s="40">
        <f>F9</f>
        <v>935.73</v>
      </c>
      <c r="H9" s="70">
        <f>F9-E9+D9</f>
        <v>-203.5100000000001</v>
      </c>
      <c r="J9" s="71"/>
    </row>
    <row r="10" spans="1:26" x14ac:dyDescent="0.25">
      <c r="A10" s="36" t="s">
        <v>71</v>
      </c>
      <c r="B10" s="37"/>
      <c r="C10" s="41">
        <f>C9-C11</f>
        <v>19.017000000000003</v>
      </c>
      <c r="D10" s="47">
        <f>D9-D11</f>
        <v>-172.13399999999999</v>
      </c>
      <c r="E10" s="41">
        <f>E9-E11</f>
        <v>853.18200000000013</v>
      </c>
      <c r="F10" s="41">
        <f>F9-F11</f>
        <v>842.15700000000004</v>
      </c>
      <c r="G10" s="41">
        <f>G9-G11</f>
        <v>842.15700000000004</v>
      </c>
      <c r="H10" s="47">
        <f>F10-E10+D10</f>
        <v>-183.15900000000008</v>
      </c>
    </row>
    <row r="11" spans="1:26" x14ac:dyDescent="0.25">
      <c r="A11" s="154" t="s">
        <v>72</v>
      </c>
      <c r="B11" s="155"/>
      <c r="C11" s="41">
        <f>C9*10%</f>
        <v>2.1130000000000004</v>
      </c>
      <c r="D11" s="47">
        <f>D9*10%</f>
        <v>-19.126000000000001</v>
      </c>
      <c r="E11" s="41">
        <f>E9*10%</f>
        <v>94.798000000000016</v>
      </c>
      <c r="F11" s="41">
        <f>F9*10%</f>
        <v>93.573000000000008</v>
      </c>
      <c r="G11" s="41">
        <f>G9*10%</f>
        <v>93.573000000000008</v>
      </c>
      <c r="H11" s="47">
        <f>F11-E11+D11</f>
        <v>-20.35100000000001</v>
      </c>
    </row>
    <row r="12" spans="1:26" ht="12.75" customHeight="1" x14ac:dyDescent="0.25">
      <c r="A12" s="156" t="s">
        <v>73</v>
      </c>
      <c r="B12" s="157"/>
      <c r="C12" s="157"/>
      <c r="D12" s="157"/>
      <c r="E12" s="157"/>
      <c r="F12" s="157"/>
      <c r="G12" s="157"/>
      <c r="H12" s="153"/>
    </row>
    <row r="13" spans="1:26" x14ac:dyDescent="0.25">
      <c r="A13" s="140" t="s">
        <v>53</v>
      </c>
      <c r="B13" s="141"/>
      <c r="C13" s="40">
        <v>5.65</v>
      </c>
      <c r="D13" s="80">
        <v>-55.2</v>
      </c>
      <c r="E13" s="60">
        <v>256.31</v>
      </c>
      <c r="F13" s="60">
        <v>253.67</v>
      </c>
      <c r="G13" s="60">
        <f>F13</f>
        <v>253.67</v>
      </c>
      <c r="H13" s="47">
        <f t="shared" ref="H13:H18" si="0">F13-E13+D13</f>
        <v>-57.840000000000018</v>
      </c>
      <c r="J13" s="72"/>
    </row>
    <row r="14" spans="1:26" x14ac:dyDescent="0.25">
      <c r="A14" s="36" t="s">
        <v>71</v>
      </c>
      <c r="B14" s="37"/>
      <c r="C14" s="41">
        <f>C13-C15</f>
        <v>5.085</v>
      </c>
      <c r="D14" s="47">
        <f>D13-D15</f>
        <v>-49.68</v>
      </c>
      <c r="E14" s="41">
        <f>E13-E15</f>
        <v>230.679</v>
      </c>
      <c r="F14" s="41">
        <f>F13-F15</f>
        <v>228.303</v>
      </c>
      <c r="G14" s="41">
        <f>G13-G15</f>
        <v>228.303</v>
      </c>
      <c r="H14" s="47">
        <f t="shared" si="0"/>
        <v>-52.056000000000004</v>
      </c>
    </row>
    <row r="15" spans="1:26" x14ac:dyDescent="0.25">
      <c r="A15" s="154" t="s">
        <v>72</v>
      </c>
      <c r="B15" s="155"/>
      <c r="C15" s="41">
        <f>C13*10%</f>
        <v>0.56500000000000006</v>
      </c>
      <c r="D15" s="47">
        <f>D13*10%</f>
        <v>-5.5200000000000005</v>
      </c>
      <c r="E15" s="41">
        <f>E13*10%</f>
        <v>25.631</v>
      </c>
      <c r="F15" s="41">
        <f>F13*10%</f>
        <v>25.367000000000001</v>
      </c>
      <c r="G15" s="41">
        <f>G13*10%</f>
        <v>25.367000000000001</v>
      </c>
      <c r="H15" s="47">
        <f t="shared" si="0"/>
        <v>-5.7839999999999998</v>
      </c>
    </row>
    <row r="16" spans="1:26" ht="23.25" customHeight="1" x14ac:dyDescent="0.25">
      <c r="A16" s="140" t="s">
        <v>43</v>
      </c>
      <c r="B16" s="141"/>
      <c r="C16" s="40">
        <v>3.45</v>
      </c>
      <c r="D16" s="80">
        <v>-33.299999999999997</v>
      </c>
      <c r="E16" s="60">
        <v>156.5</v>
      </c>
      <c r="F16" s="60">
        <v>154.9</v>
      </c>
      <c r="G16" s="60">
        <f>F16</f>
        <v>154.9</v>
      </c>
      <c r="H16" s="47">
        <f t="shared" si="0"/>
        <v>-34.899999999999991</v>
      </c>
      <c r="J16" s="71"/>
    </row>
    <row r="17" spans="1:10" x14ac:dyDescent="0.25">
      <c r="A17" s="36" t="s">
        <v>71</v>
      </c>
      <c r="B17" s="37"/>
      <c r="C17" s="41">
        <f>C16-C18</f>
        <v>3.105</v>
      </c>
      <c r="D17" s="47">
        <f>D16-D18</f>
        <v>-29.97</v>
      </c>
      <c r="E17" s="41">
        <f>E16-E18</f>
        <v>140.85</v>
      </c>
      <c r="F17" s="41">
        <f>F16-F18</f>
        <v>139.41</v>
      </c>
      <c r="G17" s="41">
        <f>G16-G18</f>
        <v>139.41</v>
      </c>
      <c r="H17" s="47">
        <f t="shared" si="0"/>
        <v>-31.409999999999997</v>
      </c>
      <c r="J17" s="71"/>
    </row>
    <row r="18" spans="1:10" ht="15" customHeight="1" x14ac:dyDescent="0.25">
      <c r="A18" s="154" t="s">
        <v>72</v>
      </c>
      <c r="B18" s="155"/>
      <c r="C18" s="41">
        <f>C16*10%</f>
        <v>0.34500000000000003</v>
      </c>
      <c r="D18" s="47">
        <f>D16*10%</f>
        <v>-3.33</v>
      </c>
      <c r="E18" s="41">
        <f>E16*10%</f>
        <v>15.65</v>
      </c>
      <c r="F18" s="41">
        <f>F16*10%</f>
        <v>15.490000000000002</v>
      </c>
      <c r="G18" s="41">
        <f>G16*10%</f>
        <v>15.490000000000002</v>
      </c>
      <c r="H18" s="47">
        <f t="shared" si="0"/>
        <v>-3.4899999999999984</v>
      </c>
      <c r="J18" s="72"/>
    </row>
    <row r="19" spans="1:10" ht="12" customHeight="1" x14ac:dyDescent="0.25">
      <c r="A19" s="140" t="s">
        <v>54</v>
      </c>
      <c r="B19" s="141"/>
      <c r="C19" s="39">
        <v>2.37</v>
      </c>
      <c r="D19" s="80">
        <v>-22.86</v>
      </c>
      <c r="E19" s="60">
        <v>107.51</v>
      </c>
      <c r="F19" s="60">
        <v>106.41</v>
      </c>
      <c r="G19" s="60">
        <f>F19</f>
        <v>106.41</v>
      </c>
      <c r="H19" s="47">
        <f t="shared" ref="H19:H31" si="1">F19-E19+D19</f>
        <v>-23.960000000000008</v>
      </c>
    </row>
    <row r="20" spans="1:10" ht="13.5" customHeight="1" x14ac:dyDescent="0.25">
      <c r="A20" s="36" t="s">
        <v>71</v>
      </c>
      <c r="B20" s="37"/>
      <c r="C20" s="41">
        <f>C19-C21</f>
        <v>2.133</v>
      </c>
      <c r="D20" s="47">
        <f>D19-D21</f>
        <v>-20.573999999999998</v>
      </c>
      <c r="E20" s="41">
        <f>E19-E21</f>
        <v>96.759</v>
      </c>
      <c r="F20" s="41">
        <f>F19-F21</f>
        <v>95.768999999999991</v>
      </c>
      <c r="G20" s="41">
        <f>G19-G21</f>
        <v>95.768999999999991</v>
      </c>
      <c r="H20" s="47">
        <f t="shared" si="1"/>
        <v>-21.564000000000007</v>
      </c>
    </row>
    <row r="21" spans="1:10" ht="12.75" customHeight="1" x14ac:dyDescent="0.25">
      <c r="A21" s="154" t="s">
        <v>72</v>
      </c>
      <c r="B21" s="155"/>
      <c r="C21" s="41">
        <f>C19*10%</f>
        <v>0.23700000000000002</v>
      </c>
      <c r="D21" s="47">
        <f>D19*10%</f>
        <v>-2.286</v>
      </c>
      <c r="E21" s="41">
        <f>E19*10%</f>
        <v>10.751000000000001</v>
      </c>
      <c r="F21" s="41">
        <f>F19*10%</f>
        <v>10.641</v>
      </c>
      <c r="G21" s="41">
        <f>G19*10%</f>
        <v>10.641</v>
      </c>
      <c r="H21" s="47">
        <f t="shared" si="1"/>
        <v>-2.3960000000000012</v>
      </c>
    </row>
    <row r="22" spans="1:10" x14ac:dyDescent="0.25">
      <c r="A22" s="140" t="s">
        <v>55</v>
      </c>
      <c r="B22" s="141"/>
      <c r="C22" s="42">
        <v>1.1100000000000001</v>
      </c>
      <c r="D22" s="47">
        <v>-10.77</v>
      </c>
      <c r="E22" s="41">
        <v>50.35</v>
      </c>
      <c r="F22" s="41">
        <v>49.84</v>
      </c>
      <c r="G22" s="41">
        <f>F22</f>
        <v>49.84</v>
      </c>
      <c r="H22" s="47">
        <f t="shared" si="1"/>
        <v>-11.279999999999998</v>
      </c>
    </row>
    <row r="23" spans="1:10" ht="14.25" customHeight="1" x14ac:dyDescent="0.25">
      <c r="A23" s="36" t="s">
        <v>71</v>
      </c>
      <c r="B23" s="37"/>
      <c r="C23" s="41">
        <f>C22-C24</f>
        <v>0.99900000000000011</v>
      </c>
      <c r="D23" s="47">
        <f>D22-D24</f>
        <v>-9.6929999999999996</v>
      </c>
      <c r="E23" s="41">
        <f>E22-E24</f>
        <v>45.314999999999998</v>
      </c>
      <c r="F23" s="41">
        <f>F22-F24</f>
        <v>44.856000000000002</v>
      </c>
      <c r="G23" s="41">
        <f>G22-G24</f>
        <v>44.856000000000002</v>
      </c>
      <c r="H23" s="47">
        <f t="shared" si="1"/>
        <v>-10.151999999999996</v>
      </c>
    </row>
    <row r="24" spans="1:10" ht="14.25" customHeight="1" x14ac:dyDescent="0.25">
      <c r="A24" s="154" t="s">
        <v>72</v>
      </c>
      <c r="B24" s="155"/>
      <c r="C24" s="41">
        <f>C22*10%</f>
        <v>0.11100000000000002</v>
      </c>
      <c r="D24" s="47">
        <f>D22*10%</f>
        <v>-1.077</v>
      </c>
      <c r="E24" s="41">
        <f>E22*10%</f>
        <v>5.0350000000000001</v>
      </c>
      <c r="F24" s="41">
        <f>F22*10%</f>
        <v>4.9840000000000009</v>
      </c>
      <c r="G24" s="41">
        <f>G22*10%</f>
        <v>4.9840000000000009</v>
      </c>
      <c r="H24" s="47">
        <f t="shared" si="1"/>
        <v>-1.1279999999999992</v>
      </c>
    </row>
    <row r="25" spans="1:10" ht="14.25" customHeight="1" x14ac:dyDescent="0.25">
      <c r="A25" s="10" t="s">
        <v>44</v>
      </c>
      <c r="B25" s="38"/>
      <c r="C25" s="42">
        <v>4.3600000000000003</v>
      </c>
      <c r="D25" s="47">
        <v>-31.92</v>
      </c>
      <c r="E25" s="41">
        <v>196.43</v>
      </c>
      <c r="F25" s="41">
        <v>192.47</v>
      </c>
      <c r="G25" s="41">
        <f>F25</f>
        <v>192.47</v>
      </c>
      <c r="H25" s="47">
        <f t="shared" si="1"/>
        <v>-35.88000000000001</v>
      </c>
    </row>
    <row r="26" spans="1:10" ht="14.25" customHeight="1" x14ac:dyDescent="0.25">
      <c r="A26" s="36" t="s">
        <v>71</v>
      </c>
      <c r="B26" s="37"/>
      <c r="C26" s="41">
        <f>C25-C27</f>
        <v>3.9240000000000004</v>
      </c>
      <c r="D26" s="47">
        <f>D25-D27</f>
        <v>-28.728000000000002</v>
      </c>
      <c r="E26" s="41">
        <f>E25-E27</f>
        <v>176.78700000000001</v>
      </c>
      <c r="F26" s="41">
        <f>F25-F27</f>
        <v>173.22300000000001</v>
      </c>
      <c r="G26" s="41">
        <f>G25-G27</f>
        <v>173.22300000000001</v>
      </c>
      <c r="H26" s="47">
        <f t="shared" si="1"/>
        <v>-32.291999999999994</v>
      </c>
    </row>
    <row r="27" spans="1:10" x14ac:dyDescent="0.25">
      <c r="A27" s="154" t="s">
        <v>72</v>
      </c>
      <c r="B27" s="155"/>
      <c r="C27" s="41">
        <f>C25*10%</f>
        <v>0.43600000000000005</v>
      </c>
      <c r="D27" s="47">
        <f>D25*10%</f>
        <v>-3.1920000000000002</v>
      </c>
      <c r="E27" s="41">
        <f>E25*10%</f>
        <v>19.643000000000001</v>
      </c>
      <c r="F27" s="41">
        <f>F25*10%</f>
        <v>19.247</v>
      </c>
      <c r="G27" s="41">
        <f>G25*10%</f>
        <v>19.247</v>
      </c>
      <c r="H27" s="47">
        <f t="shared" si="1"/>
        <v>-3.588000000000001</v>
      </c>
    </row>
    <row r="28" spans="1:10" ht="14.25" customHeight="1" x14ac:dyDescent="0.25">
      <c r="A28" s="178" t="s">
        <v>45</v>
      </c>
      <c r="B28" s="179"/>
      <c r="C28" s="182">
        <v>4.1900000000000004</v>
      </c>
      <c r="D28" s="184">
        <v>-37.22</v>
      </c>
      <c r="E28" s="145">
        <v>180.88</v>
      </c>
      <c r="F28" s="145">
        <v>178.44</v>
      </c>
      <c r="G28" s="145">
        <f>F28</f>
        <v>178.44</v>
      </c>
      <c r="H28" s="47">
        <f t="shared" si="1"/>
        <v>-39.659999999999997</v>
      </c>
    </row>
    <row r="29" spans="1:10" ht="0.75" hidden="1" customHeight="1" x14ac:dyDescent="0.25">
      <c r="A29" s="180"/>
      <c r="B29" s="181"/>
      <c r="C29" s="183"/>
      <c r="D29" s="185"/>
      <c r="E29" s="146"/>
      <c r="F29" s="146"/>
      <c r="G29" s="146"/>
      <c r="H29" s="47">
        <f t="shared" si="1"/>
        <v>0</v>
      </c>
    </row>
    <row r="30" spans="1:10" x14ac:dyDescent="0.25">
      <c r="A30" s="36" t="s">
        <v>71</v>
      </c>
      <c r="B30" s="37"/>
      <c r="C30" s="41">
        <f>C28-C31</f>
        <v>3.7710000000000004</v>
      </c>
      <c r="D30" s="47">
        <f>D28-D31</f>
        <v>-33.497999999999998</v>
      </c>
      <c r="E30" s="41">
        <f>E28-E31</f>
        <v>162.792</v>
      </c>
      <c r="F30" s="41">
        <f>F28-F31</f>
        <v>160.596</v>
      </c>
      <c r="G30" s="41">
        <f>G28-G31</f>
        <v>160.596</v>
      </c>
      <c r="H30" s="47">
        <f t="shared" si="1"/>
        <v>-35.693999999999996</v>
      </c>
    </row>
    <row r="31" spans="1:10" x14ac:dyDescent="0.25">
      <c r="A31" s="154" t="s">
        <v>72</v>
      </c>
      <c r="B31" s="155"/>
      <c r="C31" s="41">
        <f>C28*10%</f>
        <v>0.41900000000000004</v>
      </c>
      <c r="D31" s="47">
        <f>D28*10%</f>
        <v>-3.722</v>
      </c>
      <c r="E31" s="41">
        <f>E28*10%</f>
        <v>18.088000000000001</v>
      </c>
      <c r="F31" s="41">
        <f>F28*10%</f>
        <v>17.844000000000001</v>
      </c>
      <c r="G31" s="41">
        <f>G28*10%</f>
        <v>17.844000000000001</v>
      </c>
      <c r="H31" s="47">
        <f t="shared" si="1"/>
        <v>-3.9659999999999997</v>
      </c>
    </row>
    <row r="32" spans="1:10" s="96" customFormat="1" ht="9.75" customHeight="1" x14ac:dyDescent="0.25">
      <c r="A32" s="105"/>
      <c r="B32" s="106"/>
      <c r="C32" s="107"/>
      <c r="D32" s="108"/>
      <c r="E32" s="107"/>
      <c r="F32" s="107"/>
      <c r="G32" s="109"/>
      <c r="H32" s="108"/>
    </row>
    <row r="33" spans="1:11" ht="15.75" customHeight="1" x14ac:dyDescent="0.25">
      <c r="A33" s="147" t="s">
        <v>46</v>
      </c>
      <c r="B33" s="153"/>
      <c r="C33" s="42">
        <v>7.8</v>
      </c>
      <c r="D33" s="70">
        <v>-357.64</v>
      </c>
      <c r="E33" s="42">
        <v>340.29</v>
      </c>
      <c r="F33" s="42">
        <v>336.04</v>
      </c>
      <c r="G33" s="69">
        <f>G34+G35</f>
        <v>439.02400000000006</v>
      </c>
      <c r="H33" s="91">
        <f>F33-E33-G33+D33+F33</f>
        <v>-464.87399999999997</v>
      </c>
      <c r="J33" s="71"/>
    </row>
    <row r="34" spans="1:11" ht="17.25" customHeight="1" x14ac:dyDescent="0.25">
      <c r="A34" s="76" t="s">
        <v>74</v>
      </c>
      <c r="B34" s="77"/>
      <c r="C34" s="42">
        <f>C33-C35</f>
        <v>7.02</v>
      </c>
      <c r="D34" s="70">
        <v>-357.25</v>
      </c>
      <c r="E34" s="42">
        <f>E33-E35</f>
        <v>306.26100000000002</v>
      </c>
      <c r="F34" s="42">
        <f>F33-F35</f>
        <v>302.43600000000004</v>
      </c>
      <c r="G34" s="78">
        <f>G73</f>
        <v>405.42000000000007</v>
      </c>
      <c r="H34" s="108">
        <f t="shared" ref="H34:H35" si="2">F34-E34-G34+D34+F34</f>
        <v>-464.05900000000008</v>
      </c>
    </row>
    <row r="35" spans="1:11" ht="12.75" customHeight="1" x14ac:dyDescent="0.25">
      <c r="A35" s="154" t="s">
        <v>72</v>
      </c>
      <c r="B35" s="155"/>
      <c r="C35" s="41">
        <f>C33*10%</f>
        <v>0.78</v>
      </c>
      <c r="D35" s="47">
        <v>-0.4</v>
      </c>
      <c r="E35" s="41">
        <f>E33*10%</f>
        <v>34.029000000000003</v>
      </c>
      <c r="F35" s="41">
        <f>F33*10%</f>
        <v>33.604000000000006</v>
      </c>
      <c r="G35" s="41">
        <f>F35</f>
        <v>33.604000000000006</v>
      </c>
      <c r="H35" s="108">
        <f t="shared" si="2"/>
        <v>-0.82499999999999574</v>
      </c>
    </row>
    <row r="36" spans="1:11" ht="9" customHeight="1" x14ac:dyDescent="0.25">
      <c r="A36" s="112"/>
      <c r="B36" s="113"/>
      <c r="C36" s="41"/>
      <c r="D36" s="47"/>
      <c r="E36" s="41"/>
      <c r="F36" s="41"/>
      <c r="G36" s="41"/>
      <c r="H36" s="108"/>
    </row>
    <row r="37" spans="1:11" s="4" customFormat="1" ht="12.75" customHeight="1" x14ac:dyDescent="0.25">
      <c r="A37" s="174" t="s">
        <v>129</v>
      </c>
      <c r="B37" s="175"/>
      <c r="C37" s="92"/>
      <c r="D37" s="91">
        <v>-9.92</v>
      </c>
      <c r="E37" s="92">
        <f>E39+E40+E41+E42</f>
        <v>106.63</v>
      </c>
      <c r="F37" s="92">
        <f t="shared" ref="F37:H37" si="3">F39+F40+F41+F42</f>
        <v>104.84</v>
      </c>
      <c r="G37" s="92">
        <f t="shared" si="3"/>
        <v>104.84</v>
      </c>
      <c r="H37" s="91">
        <f t="shared" si="3"/>
        <v>-11.709999999999996</v>
      </c>
    </row>
    <row r="38" spans="1:11" ht="12.75" customHeight="1" x14ac:dyDescent="0.25">
      <c r="A38" s="111" t="s">
        <v>130</v>
      </c>
      <c r="B38" s="106"/>
      <c r="C38" s="107"/>
      <c r="D38" s="108"/>
      <c r="E38" s="107"/>
      <c r="F38" s="107"/>
      <c r="G38" s="110"/>
      <c r="H38" s="91"/>
    </row>
    <row r="39" spans="1:11" ht="12.75" customHeight="1" x14ac:dyDescent="0.25">
      <c r="A39" s="176" t="s">
        <v>131</v>
      </c>
      <c r="B39" s="177"/>
      <c r="C39" s="107"/>
      <c r="D39" s="108">
        <v>-0.5</v>
      </c>
      <c r="E39" s="107">
        <v>5.72</v>
      </c>
      <c r="F39" s="107">
        <v>5.62</v>
      </c>
      <c r="G39" s="110">
        <f>F39</f>
        <v>5.62</v>
      </c>
      <c r="H39" s="70">
        <f t="shared" ref="H39:H42" si="4">F39-E39-G39+D39+F39</f>
        <v>-0.59999999999999964</v>
      </c>
    </row>
    <row r="40" spans="1:11" ht="12.75" customHeight="1" x14ac:dyDescent="0.25">
      <c r="A40" s="176" t="s">
        <v>132</v>
      </c>
      <c r="B40" s="177"/>
      <c r="C40" s="107"/>
      <c r="D40" s="108">
        <v>-2.29</v>
      </c>
      <c r="E40" s="107">
        <v>24.33</v>
      </c>
      <c r="F40" s="107">
        <v>23.98</v>
      </c>
      <c r="G40" s="110">
        <f t="shared" ref="G40:G42" si="5">F40</f>
        <v>23.98</v>
      </c>
      <c r="H40" s="70">
        <f t="shared" si="4"/>
        <v>-2.639999999999997</v>
      </c>
    </row>
    <row r="41" spans="1:11" ht="12.75" customHeight="1" x14ac:dyDescent="0.25">
      <c r="A41" s="176" t="s">
        <v>133</v>
      </c>
      <c r="B41" s="177"/>
      <c r="C41" s="107"/>
      <c r="D41" s="108">
        <v>-6.79</v>
      </c>
      <c r="E41" s="107">
        <v>71.11</v>
      </c>
      <c r="F41" s="107">
        <v>69.930000000000007</v>
      </c>
      <c r="G41" s="110">
        <f t="shared" si="5"/>
        <v>69.930000000000007</v>
      </c>
      <c r="H41" s="70">
        <f t="shared" si="4"/>
        <v>-7.9699999999999989</v>
      </c>
    </row>
    <row r="42" spans="1:11" ht="12.75" customHeight="1" x14ac:dyDescent="0.25">
      <c r="A42" s="176" t="s">
        <v>134</v>
      </c>
      <c r="B42" s="177"/>
      <c r="C42" s="107"/>
      <c r="D42" s="108">
        <v>-0.34</v>
      </c>
      <c r="E42" s="107">
        <v>5.47</v>
      </c>
      <c r="F42" s="107">
        <v>5.31</v>
      </c>
      <c r="G42" s="110">
        <f t="shared" si="5"/>
        <v>5.31</v>
      </c>
      <c r="H42" s="70">
        <f t="shared" si="4"/>
        <v>-0.5</v>
      </c>
    </row>
    <row r="43" spans="1:11" ht="13.5" customHeight="1" x14ac:dyDescent="0.25">
      <c r="A43" s="103" t="s">
        <v>114</v>
      </c>
      <c r="B43" s="104"/>
      <c r="C43" s="92"/>
      <c r="D43" s="99"/>
      <c r="E43" s="92">
        <f>E9+E33+E37</f>
        <v>1394.9</v>
      </c>
      <c r="F43" s="92">
        <f t="shared" ref="F43:G43" si="6">F9+F33+F37</f>
        <v>1376.61</v>
      </c>
      <c r="G43" s="92">
        <f t="shared" si="6"/>
        <v>1479.5940000000001</v>
      </c>
      <c r="H43" s="91"/>
      <c r="I43" s="4"/>
      <c r="J43" s="4"/>
    </row>
    <row r="44" spans="1:11" ht="12.75" customHeight="1" x14ac:dyDescent="0.25">
      <c r="A44" s="103" t="s">
        <v>115</v>
      </c>
      <c r="B44" s="104"/>
      <c r="C44" s="92"/>
      <c r="D44" s="99"/>
      <c r="E44" s="92"/>
      <c r="F44" s="92"/>
      <c r="G44" s="100"/>
      <c r="H44" s="91"/>
      <c r="I44" s="4"/>
      <c r="J44" s="4"/>
    </row>
    <row r="45" spans="1:11" ht="23.25" customHeight="1" x14ac:dyDescent="0.25">
      <c r="A45" s="160" t="s">
        <v>121</v>
      </c>
      <c r="B45" s="144"/>
      <c r="C45" s="44"/>
      <c r="D45" s="70">
        <v>3.69</v>
      </c>
      <c r="E45" s="70">
        <v>2.38</v>
      </c>
      <c r="F45" s="70">
        <v>2.38</v>
      </c>
      <c r="G45" s="81">
        <f>G46+G47</f>
        <v>0.40460000000000002</v>
      </c>
      <c r="H45" s="70">
        <f t="shared" ref="H45:H50" si="7">F45-E45-G45+D45+F45</f>
        <v>5.6654</v>
      </c>
      <c r="K45" t="s">
        <v>88</v>
      </c>
    </row>
    <row r="46" spans="1:11" ht="12.75" customHeight="1" x14ac:dyDescent="0.25">
      <c r="A46" s="76" t="s">
        <v>74</v>
      </c>
      <c r="B46" s="77"/>
      <c r="C46" s="41"/>
      <c r="D46" s="47">
        <v>3.55</v>
      </c>
      <c r="E46" s="41">
        <f>E45-E47</f>
        <v>1.9753999999999998</v>
      </c>
      <c r="F46" s="41">
        <f>F45-F47</f>
        <v>1.9753999999999998</v>
      </c>
      <c r="G46" s="61">
        <v>0</v>
      </c>
      <c r="H46" s="47">
        <f t="shared" si="7"/>
        <v>5.5253999999999994</v>
      </c>
      <c r="J46" s="71"/>
    </row>
    <row r="47" spans="1:11" ht="12.75" customHeight="1" x14ac:dyDescent="0.25">
      <c r="A47" s="154" t="s">
        <v>72</v>
      </c>
      <c r="B47" s="155"/>
      <c r="C47" s="41"/>
      <c r="D47" s="47">
        <v>-0.68</v>
      </c>
      <c r="E47" s="47">
        <f>E45*17%</f>
        <v>0.40460000000000002</v>
      </c>
      <c r="F47" s="47">
        <f>F45*17%</f>
        <v>0.40460000000000002</v>
      </c>
      <c r="G47" s="82">
        <f>F47</f>
        <v>0.40460000000000002</v>
      </c>
      <c r="H47" s="47">
        <f t="shared" si="7"/>
        <v>-0.67999999999999994</v>
      </c>
    </row>
    <row r="48" spans="1:11" ht="23.25" customHeight="1" x14ac:dyDescent="0.25">
      <c r="A48" s="160" t="s">
        <v>142</v>
      </c>
      <c r="B48" s="144"/>
      <c r="C48" s="44" t="s">
        <v>117</v>
      </c>
      <c r="D48" s="70">
        <v>8.9499999999999993</v>
      </c>
      <c r="E48" s="70">
        <v>1.8</v>
      </c>
      <c r="F48" s="70">
        <v>1.8</v>
      </c>
      <c r="G48" s="81">
        <f>G50</f>
        <v>0.30600000000000005</v>
      </c>
      <c r="H48" s="70">
        <f t="shared" si="7"/>
        <v>10.443999999999999</v>
      </c>
      <c r="K48" t="s">
        <v>88</v>
      </c>
    </row>
    <row r="49" spans="1:26" ht="16.5" customHeight="1" x14ac:dyDescent="0.25">
      <c r="A49" s="76" t="s">
        <v>74</v>
      </c>
      <c r="B49" s="77"/>
      <c r="C49" s="44"/>
      <c r="D49" s="70">
        <v>8.9499999999999993</v>
      </c>
      <c r="E49" s="70">
        <f>E48-E50</f>
        <v>1.494</v>
      </c>
      <c r="F49" s="70">
        <f>F48-F50</f>
        <v>1.494</v>
      </c>
      <c r="G49" s="81">
        <v>0</v>
      </c>
      <c r="H49" s="47">
        <f t="shared" si="7"/>
        <v>10.443999999999999</v>
      </c>
    </row>
    <row r="50" spans="1:26" ht="15.75" customHeight="1" x14ac:dyDescent="0.25">
      <c r="A50" s="63" t="s">
        <v>75</v>
      </c>
      <c r="B50" s="62"/>
      <c r="C50" s="41"/>
      <c r="D50" s="47">
        <v>0</v>
      </c>
      <c r="E50" s="47">
        <f>E48*17%</f>
        <v>0.30600000000000005</v>
      </c>
      <c r="F50" s="47">
        <f>F48*17%</f>
        <v>0.30600000000000005</v>
      </c>
      <c r="G50" s="82">
        <f>F50</f>
        <v>0.30600000000000005</v>
      </c>
      <c r="H50" s="47">
        <f t="shared" si="7"/>
        <v>0</v>
      </c>
    </row>
    <row r="51" spans="1:26" ht="13.5" customHeight="1" x14ac:dyDescent="0.25">
      <c r="A51" s="170" t="s">
        <v>116</v>
      </c>
      <c r="B51" s="171"/>
      <c r="C51" s="92"/>
      <c r="D51" s="99"/>
      <c r="E51" s="92">
        <f>E45+E48</f>
        <v>4.18</v>
      </c>
      <c r="F51" s="92">
        <f>F45+F48</f>
        <v>4.18</v>
      </c>
      <c r="G51" s="100">
        <f>G45+G48</f>
        <v>0.71060000000000012</v>
      </c>
      <c r="H51" s="91"/>
    </row>
    <row r="52" spans="1:26" ht="23.25" x14ac:dyDescent="0.25">
      <c r="A52" s="101" t="s">
        <v>122</v>
      </c>
      <c r="B52" s="102"/>
      <c r="C52" s="92"/>
      <c r="D52" s="96"/>
      <c r="E52" s="92">
        <f>E43+E51</f>
        <v>1399.0800000000002</v>
      </c>
      <c r="F52" s="92">
        <f t="shared" ref="F52:G52" si="8">F43+F51</f>
        <v>1380.79</v>
      </c>
      <c r="G52" s="92">
        <f t="shared" si="8"/>
        <v>1480.3046000000002</v>
      </c>
      <c r="H52" s="91">
        <f>F52-E52+D53+F52-G52</f>
        <v>-663.98460000000046</v>
      </c>
      <c r="I52" s="71"/>
      <c r="J52" s="72"/>
      <c r="L52" s="72"/>
    </row>
    <row r="53" spans="1:26" ht="24.75" customHeight="1" x14ac:dyDescent="0.25">
      <c r="A53" s="149" t="s">
        <v>140</v>
      </c>
      <c r="B53" s="149"/>
      <c r="C53" s="89"/>
      <c r="D53" s="91">
        <f>D4</f>
        <v>-546.18000000000006</v>
      </c>
      <c r="E53" s="91"/>
      <c r="F53" s="92"/>
      <c r="G53" s="92"/>
      <c r="H53" s="91">
        <f>H54+H55</f>
        <v>-663.9846</v>
      </c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</row>
    <row r="54" spans="1:26" ht="26.25" customHeight="1" x14ac:dyDescent="0.25">
      <c r="A54" s="97" t="s">
        <v>119</v>
      </c>
      <c r="B54" s="97"/>
      <c r="C54" s="89"/>
      <c r="D54" s="89"/>
      <c r="E54" s="91"/>
      <c r="F54" s="92"/>
      <c r="G54" s="92"/>
      <c r="H54" s="93">
        <f>H45+H48</f>
        <v>16.109400000000001</v>
      </c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spans="1:26" ht="26.25" customHeight="1" x14ac:dyDescent="0.25">
      <c r="A55" s="97" t="s">
        <v>120</v>
      </c>
      <c r="B55" s="97"/>
      <c r="C55" s="89"/>
      <c r="D55" s="89"/>
      <c r="E55" s="91"/>
      <c r="F55" s="92"/>
      <c r="G55" s="92"/>
      <c r="H55" s="93">
        <f>H9+H33+H37</f>
        <v>-680.09400000000005</v>
      </c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</row>
    <row r="56" spans="1:26" ht="13.5" customHeight="1" x14ac:dyDescent="0.25">
      <c r="A56" s="172"/>
      <c r="B56" s="173"/>
      <c r="C56" s="173"/>
      <c r="D56" s="173"/>
      <c r="E56" s="173"/>
      <c r="F56" s="173"/>
      <c r="G56" s="173"/>
      <c r="H56" s="173"/>
    </row>
    <row r="57" spans="1:26" ht="13.5" hidden="1" customHeight="1" x14ac:dyDescent="0.25">
      <c r="A57" s="87"/>
      <c r="B57" s="88"/>
      <c r="C57" s="88"/>
      <c r="D57" s="88"/>
      <c r="E57" s="88"/>
      <c r="F57" s="88"/>
      <c r="G57" s="88"/>
      <c r="H57" s="88"/>
    </row>
    <row r="58" spans="1:26" ht="20.25" customHeight="1" x14ac:dyDescent="0.25">
      <c r="A58" s="20" t="s">
        <v>141</v>
      </c>
      <c r="D58" s="21"/>
      <c r="E58" s="21"/>
      <c r="F58" s="21"/>
      <c r="G58" s="21"/>
    </row>
    <row r="59" spans="1:26" ht="12" customHeight="1" x14ac:dyDescent="0.25">
      <c r="A59" s="163" t="s">
        <v>57</v>
      </c>
      <c r="B59" s="155"/>
      <c r="C59" s="155"/>
      <c r="D59" s="127"/>
      <c r="E59" s="29" t="s">
        <v>58</v>
      </c>
      <c r="F59" s="29" t="s">
        <v>59</v>
      </c>
      <c r="G59" s="7" t="s">
        <v>60</v>
      </c>
      <c r="H59" s="6" t="s">
        <v>123</v>
      </c>
    </row>
    <row r="60" spans="1:26" ht="25.5" customHeight="1" x14ac:dyDescent="0.25">
      <c r="A60" s="167" t="s">
        <v>144</v>
      </c>
      <c r="B60" s="168"/>
      <c r="C60" s="168"/>
      <c r="D60" s="169"/>
      <c r="E60" s="30">
        <v>43435</v>
      </c>
      <c r="F60" s="29" t="s">
        <v>128</v>
      </c>
      <c r="G60" s="31">
        <v>5.4</v>
      </c>
      <c r="H60" s="86" t="s">
        <v>145</v>
      </c>
      <c r="J60" s="71"/>
    </row>
    <row r="61" spans="1:26" ht="27.75" customHeight="1" x14ac:dyDescent="0.25">
      <c r="A61" s="142" t="s">
        <v>146</v>
      </c>
      <c r="B61" s="143"/>
      <c r="C61" s="143"/>
      <c r="D61" s="144"/>
      <c r="E61" s="30">
        <v>43191</v>
      </c>
      <c r="F61" s="29" t="s">
        <v>128</v>
      </c>
      <c r="G61" s="31">
        <v>1.22</v>
      </c>
      <c r="H61" s="86" t="s">
        <v>124</v>
      </c>
    </row>
    <row r="62" spans="1:26" ht="15.75" customHeight="1" x14ac:dyDescent="0.25">
      <c r="A62" s="167" t="s">
        <v>147</v>
      </c>
      <c r="B62" s="168"/>
      <c r="C62" s="168"/>
      <c r="D62" s="169"/>
      <c r="E62" s="30">
        <v>43435</v>
      </c>
      <c r="F62" s="29" t="s">
        <v>127</v>
      </c>
      <c r="G62" s="31">
        <v>45.08</v>
      </c>
      <c r="H62" s="86" t="s">
        <v>135</v>
      </c>
      <c r="J62" s="71"/>
    </row>
    <row r="63" spans="1:26" ht="16.5" customHeight="1" x14ac:dyDescent="0.25">
      <c r="A63" s="142" t="s">
        <v>148</v>
      </c>
      <c r="B63" s="143"/>
      <c r="C63" s="143"/>
      <c r="D63" s="144"/>
      <c r="E63" s="30">
        <v>43374</v>
      </c>
      <c r="F63" s="29" t="s">
        <v>127</v>
      </c>
      <c r="G63" s="31">
        <v>16.91</v>
      </c>
      <c r="H63" s="6" t="s">
        <v>149</v>
      </c>
    </row>
    <row r="64" spans="1:26" ht="15" customHeight="1" x14ac:dyDescent="0.25">
      <c r="A64" s="142" t="s">
        <v>150</v>
      </c>
      <c r="B64" s="143"/>
      <c r="C64" s="143"/>
      <c r="D64" s="144"/>
      <c r="E64" s="30">
        <v>43313</v>
      </c>
      <c r="F64" s="29" t="s">
        <v>151</v>
      </c>
      <c r="G64" s="31">
        <v>10.28</v>
      </c>
      <c r="H64" s="6" t="s">
        <v>106</v>
      </c>
    </row>
    <row r="65" spans="1:8" ht="15" customHeight="1" x14ac:dyDescent="0.25">
      <c r="A65" s="142" t="s">
        <v>152</v>
      </c>
      <c r="B65" s="143"/>
      <c r="C65" s="143"/>
      <c r="D65" s="144"/>
      <c r="E65" s="30">
        <v>43405</v>
      </c>
      <c r="F65" s="29" t="s">
        <v>153</v>
      </c>
      <c r="G65" s="31">
        <v>34.950000000000003</v>
      </c>
      <c r="H65" s="6" t="s">
        <v>106</v>
      </c>
    </row>
    <row r="66" spans="1:8" ht="15" customHeight="1" x14ac:dyDescent="0.25">
      <c r="A66" s="142" t="s">
        <v>154</v>
      </c>
      <c r="B66" s="143"/>
      <c r="C66" s="143"/>
      <c r="D66" s="144"/>
      <c r="E66" s="30">
        <v>43132</v>
      </c>
      <c r="F66" s="29" t="s">
        <v>155</v>
      </c>
      <c r="G66" s="31">
        <v>21.01</v>
      </c>
      <c r="H66" s="6" t="s">
        <v>106</v>
      </c>
    </row>
    <row r="67" spans="1:8" ht="15.75" customHeight="1" x14ac:dyDescent="0.25">
      <c r="A67" s="142" t="s">
        <v>156</v>
      </c>
      <c r="B67" s="143"/>
      <c r="C67" s="143"/>
      <c r="D67" s="144"/>
      <c r="E67" s="30">
        <v>43221</v>
      </c>
      <c r="F67" s="29" t="s">
        <v>157</v>
      </c>
      <c r="G67" s="31">
        <v>16.43</v>
      </c>
      <c r="H67" s="6" t="s">
        <v>106</v>
      </c>
    </row>
    <row r="68" spans="1:8" ht="15.75" customHeight="1" x14ac:dyDescent="0.25">
      <c r="A68" s="142" t="s">
        <v>158</v>
      </c>
      <c r="B68" s="143"/>
      <c r="C68" s="143"/>
      <c r="D68" s="144"/>
      <c r="E68" s="30" t="s">
        <v>159</v>
      </c>
      <c r="F68" s="29" t="s">
        <v>160</v>
      </c>
      <c r="G68" s="31">
        <v>175.93</v>
      </c>
      <c r="H68" s="6" t="s">
        <v>135</v>
      </c>
    </row>
    <row r="69" spans="1:8" ht="15.75" customHeight="1" x14ac:dyDescent="0.25">
      <c r="A69" s="142" t="s">
        <v>170</v>
      </c>
      <c r="B69" s="143"/>
      <c r="C69" s="143"/>
      <c r="D69" s="144"/>
      <c r="E69" s="30">
        <v>43191</v>
      </c>
      <c r="F69" s="29">
        <v>1</v>
      </c>
      <c r="G69" s="31">
        <v>50.6</v>
      </c>
      <c r="H69" s="6" t="s">
        <v>106</v>
      </c>
    </row>
    <row r="70" spans="1:8" ht="15.75" customHeight="1" x14ac:dyDescent="0.25">
      <c r="A70" s="142" t="s">
        <v>161</v>
      </c>
      <c r="B70" s="143"/>
      <c r="C70" s="143"/>
      <c r="D70" s="144"/>
      <c r="E70" s="30">
        <v>43405</v>
      </c>
      <c r="F70" s="29" t="s">
        <v>162</v>
      </c>
      <c r="G70" s="31">
        <v>6</v>
      </c>
      <c r="H70" s="6" t="s">
        <v>135</v>
      </c>
    </row>
    <row r="71" spans="1:8" ht="15.75" customHeight="1" x14ac:dyDescent="0.25">
      <c r="A71" s="142" t="s">
        <v>163</v>
      </c>
      <c r="B71" s="143"/>
      <c r="C71" s="143"/>
      <c r="D71" s="144"/>
      <c r="E71" s="30">
        <v>43191</v>
      </c>
      <c r="F71" s="29" t="s">
        <v>164</v>
      </c>
      <c r="G71" s="31">
        <v>6.72</v>
      </c>
      <c r="H71" s="6" t="s">
        <v>106</v>
      </c>
    </row>
    <row r="72" spans="1:8" ht="15.75" customHeight="1" x14ac:dyDescent="0.25">
      <c r="A72" s="142" t="s">
        <v>165</v>
      </c>
      <c r="B72" s="143"/>
      <c r="C72" s="143"/>
      <c r="D72" s="144"/>
      <c r="E72" s="30">
        <v>43405</v>
      </c>
      <c r="F72" s="29" t="s">
        <v>166</v>
      </c>
      <c r="G72" s="31">
        <v>14.89</v>
      </c>
      <c r="H72" s="6" t="s">
        <v>135</v>
      </c>
    </row>
    <row r="73" spans="1:8" s="4" customFormat="1" ht="13.5" customHeight="1" x14ac:dyDescent="0.25">
      <c r="A73" s="161" t="s">
        <v>7</v>
      </c>
      <c r="B73" s="162"/>
      <c r="C73" s="162"/>
      <c r="D73" s="148"/>
      <c r="E73" s="73"/>
      <c r="F73" s="74"/>
      <c r="G73" s="75">
        <f>SUM(G60:G72)</f>
        <v>405.42000000000007</v>
      </c>
      <c r="H73" s="85"/>
    </row>
    <row r="74" spans="1:8" s="4" customFormat="1" ht="13.5" customHeight="1" x14ac:dyDescent="0.25">
      <c r="A74" s="118"/>
      <c r="B74" s="119"/>
      <c r="C74" s="119"/>
      <c r="D74" s="119"/>
      <c r="E74" s="120"/>
      <c r="F74" s="121"/>
      <c r="G74" s="122"/>
      <c r="H74" s="123"/>
    </row>
    <row r="75" spans="1:8" s="4" customFormat="1" ht="6" customHeight="1" x14ac:dyDescent="0.25">
      <c r="A75" s="118"/>
      <c r="B75" s="119"/>
      <c r="C75" s="119"/>
      <c r="D75" s="119"/>
      <c r="E75" s="120"/>
      <c r="F75" s="121"/>
      <c r="G75" s="122"/>
      <c r="H75" s="123"/>
    </row>
    <row r="76" spans="1:8" x14ac:dyDescent="0.25">
      <c r="A76" s="20" t="s">
        <v>47</v>
      </c>
      <c r="D76" s="21"/>
      <c r="E76" s="21"/>
      <c r="F76" s="21"/>
      <c r="G76" s="117"/>
    </row>
    <row r="77" spans="1:8" x14ac:dyDescent="0.25">
      <c r="A77" s="20" t="s">
        <v>48</v>
      </c>
      <c r="D77" s="21"/>
      <c r="E77" s="21"/>
      <c r="F77" s="21"/>
      <c r="G77" s="21"/>
    </row>
    <row r="78" spans="1:8" ht="23.25" customHeight="1" x14ac:dyDescent="0.25">
      <c r="A78" s="163" t="s">
        <v>62</v>
      </c>
      <c r="B78" s="155"/>
      <c r="C78" s="155"/>
      <c r="D78" s="155"/>
      <c r="E78" s="127"/>
      <c r="F78" s="33" t="s">
        <v>59</v>
      </c>
      <c r="G78" s="32" t="s">
        <v>61</v>
      </c>
    </row>
    <row r="79" spans="1:8" s="4" customFormat="1" x14ac:dyDescent="0.25">
      <c r="A79" s="164" t="s">
        <v>167</v>
      </c>
      <c r="B79" s="165"/>
      <c r="C79" s="165"/>
      <c r="D79" s="165"/>
      <c r="E79" s="166"/>
      <c r="F79" s="74"/>
      <c r="G79" s="74"/>
    </row>
    <row r="80" spans="1:8" x14ac:dyDescent="0.25">
      <c r="A80" s="21"/>
      <c r="D80" s="21"/>
      <c r="E80" s="21"/>
      <c r="F80" s="21"/>
      <c r="G80" s="21"/>
    </row>
    <row r="81" spans="1:8" x14ac:dyDescent="0.25">
      <c r="A81" s="20" t="s">
        <v>168</v>
      </c>
      <c r="E81" s="34"/>
      <c r="F81" s="64"/>
      <c r="G81" s="34"/>
    </row>
    <row r="82" spans="1:8" x14ac:dyDescent="0.25">
      <c r="A82" s="20" t="s">
        <v>169</v>
      </c>
      <c r="B82" s="65"/>
      <c r="C82" s="66"/>
      <c r="D82" s="20"/>
      <c r="E82" s="34"/>
      <c r="F82" s="64"/>
      <c r="G82" s="34"/>
    </row>
    <row r="83" spans="1:8" ht="44.25" customHeight="1" x14ac:dyDescent="0.25">
      <c r="A83" s="158" t="s">
        <v>171</v>
      </c>
      <c r="B83" s="159"/>
      <c r="C83" s="159"/>
      <c r="D83" s="159"/>
      <c r="E83" s="159"/>
      <c r="F83" s="159"/>
      <c r="G83" s="159"/>
      <c r="H83" s="67"/>
    </row>
    <row r="84" spans="1:8" ht="21.75" customHeight="1" x14ac:dyDescent="0.25">
      <c r="A84" s="114"/>
      <c r="B84" s="115"/>
      <c r="C84" s="115"/>
      <c r="D84" s="115"/>
      <c r="E84" s="115"/>
      <c r="F84" s="115"/>
      <c r="G84" s="115"/>
      <c r="H84" s="67"/>
    </row>
    <row r="85" spans="1:8" ht="0.75" customHeight="1" x14ac:dyDescent="0.25"/>
    <row r="86" spans="1:8" x14ac:dyDescent="0.25">
      <c r="A86" s="4" t="s">
        <v>78</v>
      </c>
      <c r="B86" s="45"/>
      <c r="C86" s="46"/>
      <c r="D86" s="4"/>
      <c r="E86" s="4" t="s">
        <v>79</v>
      </c>
      <c r="F86" s="4"/>
    </row>
    <row r="87" spans="1:8" x14ac:dyDescent="0.25">
      <c r="A87" s="4" t="s">
        <v>80</v>
      </c>
      <c r="B87" s="45"/>
      <c r="C87" s="46"/>
      <c r="D87" s="4"/>
      <c r="E87" s="4"/>
      <c r="F87" s="4"/>
    </row>
    <row r="88" spans="1:8" x14ac:dyDescent="0.25">
      <c r="A88" s="4" t="s">
        <v>111</v>
      </c>
      <c r="B88" s="45"/>
      <c r="C88" s="46"/>
      <c r="D88" s="4"/>
      <c r="E88" s="4"/>
      <c r="F88" s="4"/>
    </row>
    <row r="89" spans="1:8" ht="9" customHeight="1" x14ac:dyDescent="0.25"/>
    <row r="90" spans="1:8" x14ac:dyDescent="0.25">
      <c r="A90" s="21" t="s">
        <v>81</v>
      </c>
      <c r="B90" s="68"/>
    </row>
    <row r="91" spans="1:8" x14ac:dyDescent="0.25">
      <c r="A91" s="21" t="s">
        <v>82</v>
      </c>
      <c r="B91" s="68"/>
      <c r="C91" s="43" t="s">
        <v>25</v>
      </c>
    </row>
    <row r="92" spans="1:8" x14ac:dyDescent="0.25">
      <c r="A92" s="21" t="s">
        <v>83</v>
      </c>
      <c r="B92" s="68"/>
      <c r="C92" s="43" t="s">
        <v>84</v>
      </c>
    </row>
    <row r="93" spans="1:8" x14ac:dyDescent="0.25">
      <c r="A93" s="21" t="s">
        <v>85</v>
      </c>
      <c r="B93" s="68"/>
      <c r="C93" s="43" t="s">
        <v>86</v>
      </c>
    </row>
  </sheetData>
  <mergeCells count="54">
    <mergeCell ref="A68:D68"/>
    <mergeCell ref="A70:D70"/>
    <mergeCell ref="A71:D71"/>
    <mergeCell ref="A62:D62"/>
    <mergeCell ref="A63:D63"/>
    <mergeCell ref="A64:D64"/>
    <mergeCell ref="A67:D67"/>
    <mergeCell ref="G28:G29"/>
    <mergeCell ref="A28:B29"/>
    <mergeCell ref="C28:C29"/>
    <mergeCell ref="D28:D29"/>
    <mergeCell ref="E28:E29"/>
    <mergeCell ref="A47:B47"/>
    <mergeCell ref="A22:B22"/>
    <mergeCell ref="A31:B31"/>
    <mergeCell ref="A33:B33"/>
    <mergeCell ref="A35:B35"/>
    <mergeCell ref="A37:B37"/>
    <mergeCell ref="A39:B39"/>
    <mergeCell ref="A40:B40"/>
    <mergeCell ref="A41:B41"/>
    <mergeCell ref="A42:B42"/>
    <mergeCell ref="A16:B16"/>
    <mergeCell ref="A18:B18"/>
    <mergeCell ref="A83:G83"/>
    <mergeCell ref="A48:B48"/>
    <mergeCell ref="A73:D73"/>
    <mergeCell ref="A78:E78"/>
    <mergeCell ref="A79:E79"/>
    <mergeCell ref="A59:D59"/>
    <mergeCell ref="A60:D60"/>
    <mergeCell ref="A51:B51"/>
    <mergeCell ref="A56:H56"/>
    <mergeCell ref="A65:D65"/>
    <mergeCell ref="A66:D66"/>
    <mergeCell ref="A21:B21"/>
    <mergeCell ref="A61:D61"/>
    <mergeCell ref="A45:B45"/>
    <mergeCell ref="A19:B19"/>
    <mergeCell ref="A69:D69"/>
    <mergeCell ref="F28:F29"/>
    <mergeCell ref="A72:D72"/>
    <mergeCell ref="A3:B3"/>
    <mergeCell ref="A4:B4"/>
    <mergeCell ref="A7:H7"/>
    <mergeCell ref="A53:B53"/>
    <mergeCell ref="A8:B8"/>
    <mergeCell ref="A9:B9"/>
    <mergeCell ref="A11:B11"/>
    <mergeCell ref="A12:H12"/>
    <mergeCell ref="A13:B13"/>
    <mergeCell ref="A24:B24"/>
    <mergeCell ref="A27:B27"/>
    <mergeCell ref="A15:B15"/>
  </mergeCells>
  <pageMargins left="0.7" right="0.7" top="0.75" bottom="0.75" header="0.3" footer="0.3"/>
  <pageSetup paperSize="9" scale="34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2019-02-20T00:39:27Z</cp:lastPrinted>
  <dcterms:created xsi:type="dcterms:W3CDTF">2013-02-18T04:38:06Z</dcterms:created>
  <dcterms:modified xsi:type="dcterms:W3CDTF">2019-02-24T22:19:56Z</dcterms:modified>
</cp:coreProperties>
</file>