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0920"/>
  </bookViews>
  <sheets>
    <sheet name="УК" sheetId="1" r:id="rId1"/>
    <sheet name="Лист2" sheetId="8" r:id="rId2"/>
  </sheets>
  <calcPr calcId="144525"/>
</workbook>
</file>

<file path=xl/calcChain.xml><?xml version="1.0" encoding="utf-8"?>
<calcChain xmlns="http://schemas.openxmlformats.org/spreadsheetml/2006/main">
  <c r="G54" i="8" l="1"/>
  <c r="H47" i="8"/>
  <c r="F21" i="8"/>
  <c r="E21" i="8"/>
  <c r="G39" i="8" l="1"/>
  <c r="H39" i="8"/>
  <c r="F29" i="8" l="1"/>
  <c r="E29" i="8"/>
  <c r="F27" i="8" l="1"/>
  <c r="F26" i="8" s="1"/>
  <c r="H12" i="8"/>
  <c r="E14" i="8"/>
  <c r="C8" i="8"/>
  <c r="E43" i="8" l="1"/>
  <c r="G27" i="8"/>
  <c r="F8" i="8"/>
  <c r="E8" i="8"/>
  <c r="F20" i="8"/>
  <c r="F19" i="8" s="1"/>
  <c r="E20" i="8"/>
  <c r="E19" i="8" s="1"/>
  <c r="F43" i="8"/>
  <c r="E41" i="8"/>
  <c r="G34" i="8"/>
  <c r="H34" i="8" s="1"/>
  <c r="G33" i="8"/>
  <c r="G32" i="8"/>
  <c r="H32" i="8" s="1"/>
  <c r="G31" i="8"/>
  <c r="E27" i="8"/>
  <c r="H21" i="8"/>
  <c r="G21" i="8"/>
  <c r="G23" i="8" s="1"/>
  <c r="F23" i="8"/>
  <c r="F22" i="8" s="1"/>
  <c r="E23" i="8"/>
  <c r="E22" i="8" s="1"/>
  <c r="H15" i="8"/>
  <c r="E17" i="8"/>
  <c r="E16" i="8" s="1"/>
  <c r="F17" i="8"/>
  <c r="F13" i="8"/>
  <c r="F14" i="8"/>
  <c r="E13" i="8"/>
  <c r="D3" i="8"/>
  <c r="D45" i="8" s="1"/>
  <c r="G42" i="8"/>
  <c r="E38" i="8"/>
  <c r="H38" i="8" s="1"/>
  <c r="G26" i="8"/>
  <c r="H18" i="8"/>
  <c r="G18" i="8"/>
  <c r="G20" i="8" s="1"/>
  <c r="G19" i="8" s="1"/>
  <c r="G15" i="8"/>
  <c r="G17" i="8" s="1"/>
  <c r="G12" i="8"/>
  <c r="G14" i="8" s="1"/>
  <c r="G13" i="8" s="1"/>
  <c r="C27" i="8"/>
  <c r="C26" i="8" s="1"/>
  <c r="C23" i="8"/>
  <c r="C22" i="8" s="1"/>
  <c r="C17" i="8"/>
  <c r="C16" i="8" s="1"/>
  <c r="D23" i="8"/>
  <c r="D22" i="8" s="1"/>
  <c r="D20" i="8"/>
  <c r="D19" i="8" s="1"/>
  <c r="F16" i="8"/>
  <c r="D17" i="8"/>
  <c r="D16" i="8" s="1"/>
  <c r="D14" i="8"/>
  <c r="D13" i="8" s="1"/>
  <c r="D10" i="8"/>
  <c r="D9" i="8" s="1"/>
  <c r="C20" i="8"/>
  <c r="C19" i="8" s="1"/>
  <c r="C14" i="8"/>
  <c r="C13" i="8" s="1"/>
  <c r="C10" i="8"/>
  <c r="C9" i="8" s="1"/>
  <c r="F38" i="8"/>
  <c r="G25" i="8" l="1"/>
  <c r="H25" i="8" s="1"/>
  <c r="H48" i="8" s="1"/>
  <c r="H31" i="8"/>
  <c r="G29" i="8"/>
  <c r="E26" i="8"/>
  <c r="H26" i="8" s="1"/>
  <c r="H27" i="8"/>
  <c r="G8" i="8"/>
  <c r="F35" i="8"/>
  <c r="F44" i="8" s="1"/>
  <c r="H8" i="8"/>
  <c r="E35" i="8"/>
  <c r="E44" i="8" s="1"/>
  <c r="H33" i="8"/>
  <c r="H29" i="8"/>
  <c r="G37" i="8"/>
  <c r="H37" i="8" s="1"/>
  <c r="H19" i="8"/>
  <c r="H20" i="8"/>
  <c r="G16" i="8"/>
  <c r="H17" i="8"/>
  <c r="H16" i="8"/>
  <c r="H14" i="8"/>
  <c r="H13" i="8"/>
  <c r="E10" i="8"/>
  <c r="E9" i="8" s="1"/>
  <c r="G40" i="8"/>
  <c r="H40" i="8" s="1"/>
  <c r="H42" i="8"/>
  <c r="G22" i="8"/>
  <c r="F10" i="8"/>
  <c r="H23" i="8"/>
  <c r="F41" i="8"/>
  <c r="H41" i="8" s="1"/>
  <c r="G35" i="8" l="1"/>
  <c r="G10" i="8"/>
  <c r="G9" i="8" s="1"/>
  <c r="H10" i="8"/>
  <c r="H22" i="8"/>
  <c r="F9" i="8"/>
  <c r="H9" i="8" s="1"/>
  <c r="G43" i="8"/>
  <c r="G44" i="8" l="1"/>
  <c r="H45" i="8" s="1"/>
  <c r="H46" i="8"/>
</calcChain>
</file>

<file path=xl/sharedStrings.xml><?xml version="1.0" encoding="utf-8"?>
<sst xmlns="http://schemas.openxmlformats.org/spreadsheetml/2006/main" count="168" uniqueCount="147">
  <si>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</si>
  <si>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</si>
  <si>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</si>
  <si>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</si>
  <si>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</si>
  <si>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</si>
  <si>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</si>
  <si>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</si>
  <si>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</si>
  <si>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</si>
  <si>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</si>
  <si>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</si>
  <si>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</si>
  <si>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</si>
  <si>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</si>
  <si>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</si>
  <si>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</si>
  <si>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</si>
  <si>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</si>
  <si>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</si>
  <si>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</si>
  <si>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</si>
  <si>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</si>
  <si>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</si>
  <si>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</si>
  <si>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</si>
  <si>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</si>
  <si>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</si>
  <si>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</si>
  <si>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</si>
  <si>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</si>
  <si>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</si>
  <si>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</si>
  <si>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</si>
  <si>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</si>
  <si>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</si>
  <si>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</si>
  <si>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</si>
  <si>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</si>
  <si>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</si>
  <si>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</si>
  <si>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</si>
  <si>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</si>
  <si>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</si>
  <si>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</si>
  <si>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</si>
  <si>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</si>
  <si>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</si>
  <si>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</si>
  <si>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</si>
  <si>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</si>
  <si>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</si>
  <si>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</si>
  <si>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</si>
  <si>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</si>
  <si>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</si>
  <si>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</si>
  <si>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</si>
  <si>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</si>
  <si>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</si>
  <si>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</si>
  <si>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</si>
  <si>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</si>
  <si>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</si>
  <si>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</si>
  <si>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</si>
  <si>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</si>
  <si>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</si>
  <si>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</si>
  <si>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</si>
  <si>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</si>
  <si>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</si>
  <si>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</si>
  <si>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</si>
  <si>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</si>
  <si>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</si>
  <si>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</si>
  <si>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</si>
  <si>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</si>
  <si>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</si>
  <si>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</si>
  <si>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</si>
  <si>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</si>
  <si>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</si>
  <si>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</si>
  <si>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</si>
  <si>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</si>
  <si>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</si>
  <si>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</si>
  <si>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</si>
  <si>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</si>
  <si>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</si>
  <si>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</si>
  <si>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</si>
  <si>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</si>
  <si>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</si>
  <si>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</si>
  <si>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</si>
  <si>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</si>
  <si>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</si>
  <si>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</si>
  <si>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</si>
  <si>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 xml:space="preserve">                                                 №  127</t>
  </si>
  <si>
    <t>Часть 4</t>
  </si>
  <si>
    <t>Ленинского района-1"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</si>
  <si>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</si>
  <si>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</si>
  <si>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</si>
  <si>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</si>
  <si>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</si>
  <si>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</si>
  <si>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</si>
  <si>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</si>
  <si>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</si>
  <si>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в том числе: на текущий ремонт дома</t>
  </si>
  <si>
    <t>испол-ль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</si>
  <si>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</si>
  <si>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</si>
  <si>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</si>
  <si>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</si>
  <si>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</si>
  <si>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</si>
  <si>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</si>
  <si>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819,90 м2</t>
  </si>
  <si>
    <t>План по статье "текущий ремонт" на 2020 год</t>
  </si>
  <si>
    <t>3. Перечень работ, выполненных по статье " текущий ремонт"  в 2019 году.</t>
  </si>
  <si>
    <t>переходящие остатки д/ср-в на конец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</si>
  <si>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</si>
  <si>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2019г.</t>
  </si>
  <si>
    <t>1.Отчет об исполнении договора управления за 2019 г.(тыс.р.)</t>
  </si>
  <si>
    <t>2-205-087</t>
  </si>
  <si>
    <t xml:space="preserve">                       Отчет ООО "Управляющей компании Ленинского района-1"  за 2019 г.</t>
  </si>
  <si>
    <t>1 749,40 м2</t>
  </si>
  <si>
    <t>535,50 м2</t>
  </si>
  <si>
    <t>5. Телекоммуникационные услуги: Козицуий А.М/Филичева; Ростелеком</t>
  </si>
  <si>
    <t>Перенос дорожных бардюр</t>
  </si>
  <si>
    <t>Аква Стрим ДВ</t>
  </si>
  <si>
    <t>11.19г</t>
  </si>
  <si>
    <t>40 пм</t>
  </si>
  <si>
    <t>Лабораторные исследования забора воды</t>
  </si>
  <si>
    <t>ФГБУ "Приморское УГМС"</t>
  </si>
  <si>
    <t>02.19г</t>
  </si>
  <si>
    <t>1 компл</t>
  </si>
  <si>
    <t>Управляющая компания предлагает: ремонт системы электроснабжения, частичный ремонт кровли, устройство козырька над подвальным помещением. Выполнение предложенных, или иных необходимых работ возможно  за счет дополнительного сбора средств, на основании решения общего собрания собственников.</t>
  </si>
  <si>
    <t>А.А. Тяптин</t>
  </si>
  <si>
    <t>Тяптин Андрей Александрович</t>
  </si>
  <si>
    <t xml:space="preserve">ИСХ.   №    37 / 02              от    17 .02   .2020г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</si>
</sst>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164" fontId="3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10" fillId="0" borderId="6" xfId="1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horizontal="left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9" fontId="0" fillId="0" borderId="0" xfId="0" applyNumberFormat="1"/>
    <xf numFmtId="2" fontId="17" fillId="0" borderId="1" xfId="0" applyNumberFormat="1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0" fontId="19" fillId="0" borderId="0" xfId="0" applyFont="1"/>
    <xf numFmtId="0" fontId="3" fillId="2" borderId="1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center"/>
    </xf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7" fillId="2" borderId="2" xfId="0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6" sqref="E6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24" t="s">
        <v>102</v>
      </c>
      <c r="C3" s="24" t="s">
        <v>101</v>
      </c>
    </row>
    <row r="4" spans="1:4" ht="14.25" customHeight="1" x14ac:dyDescent="0.25">
      <c r="A4" s="22" t="s">
        <v>146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79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80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59" t="s">
        <v>145</v>
      </c>
      <c r="D9" s="160"/>
    </row>
    <row r="10" spans="1:4" s="3" customFormat="1" ht="24" customHeight="1" x14ac:dyDescent="0.25">
      <c r="A10" s="13" t="s">
        <v>2</v>
      </c>
      <c r="B10" s="15" t="s">
        <v>11</v>
      </c>
      <c r="C10" s="161" t="s">
        <v>84</v>
      </c>
      <c r="D10" s="162"/>
    </row>
    <row r="11" spans="1:4" s="3" customFormat="1" ht="15" customHeight="1" x14ac:dyDescent="0.25">
      <c r="A11" s="13" t="s">
        <v>3</v>
      </c>
      <c r="B11" s="14" t="s">
        <v>12</v>
      </c>
      <c r="C11" s="159" t="s">
        <v>13</v>
      </c>
      <c r="D11" s="160"/>
    </row>
    <row r="12" spans="1:4" s="3" customFormat="1" ht="18.75" customHeight="1" x14ac:dyDescent="0.25">
      <c r="A12" s="163">
        <v>5</v>
      </c>
      <c r="B12" s="163" t="s">
        <v>85</v>
      </c>
      <c r="C12" s="52" t="s">
        <v>86</v>
      </c>
      <c r="D12" s="53" t="s">
        <v>87</v>
      </c>
    </row>
    <row r="13" spans="1:4" s="3" customFormat="1" ht="14.25" customHeight="1" x14ac:dyDescent="0.25">
      <c r="A13" s="163"/>
      <c r="B13" s="163"/>
      <c r="C13" s="52" t="s">
        <v>88</v>
      </c>
      <c r="D13" s="53" t="s">
        <v>89</v>
      </c>
    </row>
    <row r="14" spans="1:4" s="3" customFormat="1" x14ac:dyDescent="0.25">
      <c r="A14" s="163"/>
      <c r="B14" s="163"/>
      <c r="C14" s="52" t="s">
        <v>90</v>
      </c>
      <c r="D14" s="53" t="s">
        <v>91</v>
      </c>
    </row>
    <row r="15" spans="1:4" s="3" customFormat="1" ht="16.5" customHeight="1" x14ac:dyDescent="0.25">
      <c r="A15" s="163"/>
      <c r="B15" s="163"/>
      <c r="C15" s="52" t="s">
        <v>92</v>
      </c>
      <c r="D15" s="53" t="s">
        <v>94</v>
      </c>
    </row>
    <row r="16" spans="1:4" s="3" customFormat="1" ht="16.5" customHeight="1" x14ac:dyDescent="0.25">
      <c r="A16" s="163"/>
      <c r="B16" s="163"/>
      <c r="C16" s="52" t="s">
        <v>93</v>
      </c>
      <c r="D16" s="53" t="s">
        <v>87</v>
      </c>
    </row>
    <row r="17" spans="1:4" s="5" customFormat="1" ht="15.75" customHeight="1" x14ac:dyDescent="0.25">
      <c r="A17" s="163"/>
      <c r="B17" s="163"/>
      <c r="C17" s="52" t="s">
        <v>95</v>
      </c>
      <c r="D17" s="53" t="s">
        <v>96</v>
      </c>
    </row>
    <row r="18" spans="1:4" s="5" customFormat="1" ht="15.75" customHeight="1" x14ac:dyDescent="0.25">
      <c r="A18" s="163"/>
      <c r="B18" s="163"/>
      <c r="C18" s="54" t="s">
        <v>97</v>
      </c>
      <c r="D18" s="53" t="s">
        <v>98</v>
      </c>
    </row>
    <row r="19" spans="1:4" ht="21.75" customHeight="1" x14ac:dyDescent="0.25">
      <c r="A19" s="13" t="s">
        <v>4</v>
      </c>
      <c r="B19" s="14" t="s">
        <v>14</v>
      </c>
      <c r="C19" s="164" t="s">
        <v>75</v>
      </c>
      <c r="D19" s="165"/>
    </row>
    <row r="20" spans="1:4" s="5" customFormat="1" ht="20.25" customHeight="1" x14ac:dyDescent="0.25">
      <c r="A20" s="13" t="s">
        <v>5</v>
      </c>
      <c r="B20" s="14" t="s">
        <v>15</v>
      </c>
      <c r="C20" s="166" t="s">
        <v>48</v>
      </c>
      <c r="D20" s="167"/>
    </row>
    <row r="21" spans="1:4" s="5" customFormat="1" ht="15" customHeight="1" x14ac:dyDescent="0.25">
      <c r="A21" s="13" t="s">
        <v>6</v>
      </c>
      <c r="B21" s="14" t="s">
        <v>16</v>
      </c>
      <c r="C21" s="161" t="s">
        <v>17</v>
      </c>
      <c r="D21" s="168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02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69" t="s">
        <v>24</v>
      </c>
      <c r="B26" s="170"/>
      <c r="C26" s="170"/>
      <c r="D26" s="171"/>
    </row>
    <row r="27" spans="1:4" ht="12" customHeight="1" x14ac:dyDescent="0.25">
      <c r="A27" s="49"/>
      <c r="B27" s="50"/>
      <c r="C27" s="50"/>
      <c r="D27" s="51"/>
    </row>
    <row r="28" spans="1:4" ht="13.5" customHeight="1" x14ac:dyDescent="0.25">
      <c r="A28" s="7">
        <v>1</v>
      </c>
      <c r="B28" s="6" t="s">
        <v>99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81</v>
      </c>
      <c r="C30" s="6" t="s">
        <v>100</v>
      </c>
      <c r="D30" s="6" t="s">
        <v>82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116</v>
      </c>
      <c r="C33" s="6" t="s">
        <v>100</v>
      </c>
      <c r="D33" s="6" t="s">
        <v>26</v>
      </c>
    </row>
    <row r="34" spans="1:4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x14ac:dyDescent="0.25">
      <c r="A38" s="7">
        <v>1</v>
      </c>
      <c r="B38" s="6" t="s">
        <v>29</v>
      </c>
      <c r="C38" s="157">
        <v>1940</v>
      </c>
      <c r="D38" s="158"/>
    </row>
    <row r="39" spans="1:4" ht="15" customHeight="1" x14ac:dyDescent="0.25">
      <c r="A39" s="7">
        <v>2</v>
      </c>
      <c r="B39" s="6" t="s">
        <v>31</v>
      </c>
      <c r="C39" s="157">
        <v>4</v>
      </c>
      <c r="D39" s="158"/>
    </row>
    <row r="40" spans="1:4" x14ac:dyDescent="0.25">
      <c r="A40" s="7">
        <v>3</v>
      </c>
      <c r="B40" s="6" t="s">
        <v>32</v>
      </c>
      <c r="C40" s="157">
        <v>3</v>
      </c>
      <c r="D40" s="158"/>
    </row>
    <row r="41" spans="1:4" x14ac:dyDescent="0.25">
      <c r="A41" s="7">
        <v>4</v>
      </c>
      <c r="B41" s="6" t="s">
        <v>30</v>
      </c>
      <c r="C41" s="157" t="s">
        <v>67</v>
      </c>
      <c r="D41" s="158"/>
    </row>
    <row r="42" spans="1:4" ht="15" customHeight="1" x14ac:dyDescent="0.25">
      <c r="A42" s="7">
        <v>5</v>
      </c>
      <c r="B42" s="6" t="s">
        <v>33</v>
      </c>
      <c r="C42" s="157" t="s">
        <v>67</v>
      </c>
      <c r="D42" s="158"/>
    </row>
    <row r="43" spans="1:4" x14ac:dyDescent="0.25">
      <c r="A43" s="7">
        <v>6</v>
      </c>
      <c r="B43" s="6" t="s">
        <v>34</v>
      </c>
      <c r="C43" s="157" t="s">
        <v>132</v>
      </c>
      <c r="D43" s="158"/>
    </row>
    <row r="44" spans="1:4" x14ac:dyDescent="0.25">
      <c r="A44" s="7">
        <v>7</v>
      </c>
      <c r="B44" s="6" t="s">
        <v>35</v>
      </c>
      <c r="C44" s="157" t="s">
        <v>133</v>
      </c>
      <c r="D44" s="158"/>
    </row>
    <row r="45" spans="1:4" x14ac:dyDescent="0.25">
      <c r="A45" s="7">
        <v>8</v>
      </c>
      <c r="B45" s="6" t="s">
        <v>36</v>
      </c>
      <c r="C45" s="157" t="s">
        <v>123</v>
      </c>
      <c r="D45" s="158"/>
    </row>
    <row r="46" spans="1:4" x14ac:dyDescent="0.25">
      <c r="A46" s="7">
        <v>9</v>
      </c>
      <c r="B46" s="6" t="s">
        <v>105</v>
      </c>
      <c r="C46" s="157">
        <v>41</v>
      </c>
      <c r="D46" s="162"/>
    </row>
    <row r="47" spans="1:4" x14ac:dyDescent="0.25">
      <c r="A47" s="7">
        <v>10</v>
      </c>
      <c r="B47" s="6" t="s">
        <v>66</v>
      </c>
      <c r="C47" s="172" t="s">
        <v>83</v>
      </c>
      <c r="D47" s="158"/>
    </row>
    <row r="48" spans="1:4" x14ac:dyDescent="0.25">
      <c r="A48" s="4"/>
    </row>
    <row r="49" spans="1:4" x14ac:dyDescent="0.25">
      <c r="A49" s="4"/>
    </row>
    <row r="51" spans="1:4" x14ac:dyDescent="0.25">
      <c r="A51" s="55"/>
      <c r="B51" s="55"/>
      <c r="C51" s="56"/>
      <c r="D51" s="57"/>
    </row>
    <row r="52" spans="1:4" x14ac:dyDescent="0.25">
      <c r="A52" s="55"/>
      <c r="B52" s="55"/>
      <c r="C52" s="56"/>
      <c r="D52" s="57"/>
    </row>
    <row r="53" spans="1:4" x14ac:dyDescent="0.25">
      <c r="A53" s="55"/>
      <c r="B53" s="55"/>
      <c r="C53" s="56"/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8"/>
      <c r="D55" s="57"/>
    </row>
    <row r="56" spans="1:4" x14ac:dyDescent="0.25">
      <c r="A56" s="55"/>
      <c r="B56" s="55"/>
      <c r="C56" s="59"/>
      <c r="D56" s="57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opLeftCell="A37" workbookViewId="0">
      <selection activeCell="A46" sqref="A46:H75"/>
    </sheetView>
  </sheetViews>
  <sheetFormatPr defaultRowHeight="15" x14ac:dyDescent="0.25"/>
  <cols>
    <col min="1" max="1" width="13.140625" customWidth="1"/>
    <col min="2" max="2" width="12.7109375" style="30" customWidth="1"/>
    <col min="3" max="3" width="8.5703125" style="42" customWidth="1"/>
    <col min="4" max="4" width="8.28515625" customWidth="1"/>
    <col min="5" max="5" width="9" customWidth="1"/>
    <col min="6" max="6" width="9.7109375" style="115" customWidth="1"/>
    <col min="7" max="7" width="12.28515625" customWidth="1"/>
    <col min="8" max="8" width="12.85546875" customWidth="1"/>
  </cols>
  <sheetData>
    <row r="1" spans="1:26" x14ac:dyDescent="0.25">
      <c r="A1" s="4" t="s">
        <v>109</v>
      </c>
      <c r="B1"/>
      <c r="C1" s="33"/>
      <c r="D1" s="33"/>
      <c r="G1" s="33"/>
      <c r="H1" s="19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6.5" customHeight="1" x14ac:dyDescent="0.25">
      <c r="A2" s="4" t="s">
        <v>129</v>
      </c>
      <c r="B2"/>
      <c r="C2" s="33"/>
      <c r="D2" s="33"/>
      <c r="G2" s="33"/>
      <c r="H2" s="19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s="115" customFormat="1" ht="21.75" customHeight="1" x14ac:dyDescent="0.25">
      <c r="A3" s="176" t="s">
        <v>128</v>
      </c>
      <c r="B3" s="176"/>
      <c r="C3" s="108"/>
      <c r="D3" s="109">
        <f>D4+D5</f>
        <v>-1024.7900000000002</v>
      </c>
      <c r="E3" s="110"/>
      <c r="F3" s="111"/>
      <c r="G3" s="111"/>
      <c r="H3" s="112"/>
      <c r="I3" s="11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spans="1:26" s="115" customFormat="1" ht="15" customHeight="1" x14ac:dyDescent="0.25">
      <c r="A4" s="176" t="s">
        <v>110</v>
      </c>
      <c r="B4" s="187"/>
      <c r="C4" s="108"/>
      <c r="D4" s="109">
        <v>144.35</v>
      </c>
      <c r="E4" s="110"/>
      <c r="F4" s="111"/>
      <c r="G4" s="111"/>
      <c r="H4" s="116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6" s="115" customFormat="1" ht="13.5" customHeight="1" x14ac:dyDescent="0.25">
      <c r="A5" s="176" t="s">
        <v>111</v>
      </c>
      <c r="B5" s="187"/>
      <c r="C5" s="108"/>
      <c r="D5" s="109">
        <v>-1169.1400000000001</v>
      </c>
      <c r="E5" s="110"/>
      <c r="F5" s="111"/>
      <c r="G5" s="111"/>
      <c r="H5" s="112"/>
      <c r="I5" s="113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1:26" ht="15" customHeight="1" x14ac:dyDescent="0.25">
      <c r="A6" s="177" t="s">
        <v>127</v>
      </c>
      <c r="B6" s="178"/>
      <c r="C6" s="178"/>
      <c r="D6" s="178"/>
      <c r="E6" s="178"/>
      <c r="F6" s="178"/>
      <c r="G6" s="178"/>
      <c r="H6" s="179"/>
      <c r="I6" s="101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56.25" customHeight="1" x14ac:dyDescent="0.25">
      <c r="A7" s="180" t="s">
        <v>54</v>
      </c>
      <c r="B7" s="186"/>
      <c r="C7" s="38" t="s">
        <v>55</v>
      </c>
      <c r="D7" s="29" t="s">
        <v>56</v>
      </c>
      <c r="E7" s="29" t="s">
        <v>57</v>
      </c>
      <c r="F7" s="143" t="s">
        <v>58</v>
      </c>
      <c r="G7" s="34" t="s">
        <v>59</v>
      </c>
      <c r="H7" s="29" t="s">
        <v>60</v>
      </c>
      <c r="J7" s="67"/>
    </row>
    <row r="8" spans="1:26" ht="17.25" customHeight="1" x14ac:dyDescent="0.25">
      <c r="A8" s="180" t="s">
        <v>61</v>
      </c>
      <c r="B8" s="181"/>
      <c r="C8" s="39">
        <f>C12+C15+C18+C21</f>
        <v>16.100000000000001</v>
      </c>
      <c r="D8" s="66">
        <v>-93.95</v>
      </c>
      <c r="E8" s="66">
        <f>E12+E15+E18+E21</f>
        <v>337.5</v>
      </c>
      <c r="F8" s="110">
        <f>F12+F15+F18+F21</f>
        <v>277.98</v>
      </c>
      <c r="G8" s="66">
        <f>F8</f>
        <v>277.98</v>
      </c>
      <c r="H8" s="63">
        <f>F8-E8+D8</f>
        <v>-153.46999999999997</v>
      </c>
      <c r="J8" s="67"/>
    </row>
    <row r="9" spans="1:26" x14ac:dyDescent="0.25">
      <c r="A9" s="35" t="s">
        <v>62</v>
      </c>
      <c r="B9" s="36"/>
      <c r="C9" s="40">
        <f>C8-C10</f>
        <v>14.490000000000002</v>
      </c>
      <c r="D9" s="45">
        <f>D8-D10</f>
        <v>-84.555000000000007</v>
      </c>
      <c r="E9" s="45">
        <f>E8-E10</f>
        <v>303.75</v>
      </c>
      <c r="F9" s="129">
        <f>F8-F10</f>
        <v>250.18200000000002</v>
      </c>
      <c r="G9" s="45">
        <f>G8-G10</f>
        <v>250.18200000000002</v>
      </c>
      <c r="H9" s="45">
        <f t="shared" ref="H9:H10" si="0">F9-E9+D9</f>
        <v>-138.12299999999999</v>
      </c>
      <c r="J9" s="67"/>
    </row>
    <row r="10" spans="1:26" x14ac:dyDescent="0.25">
      <c r="A10" s="182" t="s">
        <v>63</v>
      </c>
      <c r="B10" s="183"/>
      <c r="C10" s="40">
        <f>C8*10%</f>
        <v>1.6100000000000003</v>
      </c>
      <c r="D10" s="45">
        <f>D8*10%</f>
        <v>-9.3950000000000014</v>
      </c>
      <c r="E10" s="45">
        <f>E8*10%</f>
        <v>33.75</v>
      </c>
      <c r="F10" s="129">
        <f>F8*10%</f>
        <v>27.798000000000002</v>
      </c>
      <c r="G10" s="45">
        <f>G8*10%</f>
        <v>27.798000000000002</v>
      </c>
      <c r="H10" s="45">
        <f t="shared" si="0"/>
        <v>-15.347</v>
      </c>
      <c r="J10" s="67"/>
    </row>
    <row r="11" spans="1:26" ht="12.75" customHeight="1" x14ac:dyDescent="0.25">
      <c r="A11" s="197" t="s">
        <v>64</v>
      </c>
      <c r="B11" s="198"/>
      <c r="C11" s="198"/>
      <c r="D11" s="198"/>
      <c r="E11" s="198"/>
      <c r="F11" s="198"/>
      <c r="G11" s="198"/>
      <c r="H11" s="181"/>
      <c r="J11" s="67"/>
    </row>
    <row r="12" spans="1:26" x14ac:dyDescent="0.25">
      <c r="A12" s="184" t="s">
        <v>45</v>
      </c>
      <c r="B12" s="185"/>
      <c r="C12" s="39">
        <v>5.75</v>
      </c>
      <c r="D12" s="64">
        <v>-33.450000000000003</v>
      </c>
      <c r="E12" s="64">
        <v>120.53</v>
      </c>
      <c r="F12" s="129">
        <v>99.31</v>
      </c>
      <c r="G12" s="64">
        <f>F12</f>
        <v>99.31</v>
      </c>
      <c r="H12" s="45">
        <f>F12-E12+D12</f>
        <v>-54.67</v>
      </c>
      <c r="J12" s="67"/>
    </row>
    <row r="13" spans="1:26" x14ac:dyDescent="0.25">
      <c r="A13" s="35" t="s">
        <v>62</v>
      </c>
      <c r="B13" s="36"/>
      <c r="C13" s="40">
        <f>C12-C14</f>
        <v>5.1749999999999998</v>
      </c>
      <c r="D13" s="45">
        <f>D12-D14</f>
        <v>-30.105000000000004</v>
      </c>
      <c r="E13" s="45">
        <f>E12-E14</f>
        <v>108.477</v>
      </c>
      <c r="F13" s="129">
        <f>F12-F14</f>
        <v>89.379000000000005</v>
      </c>
      <c r="G13" s="45">
        <f>G12-G14</f>
        <v>89.379000000000005</v>
      </c>
      <c r="H13" s="45">
        <f t="shared" ref="H13:H23" si="1">F13-E13+D13</f>
        <v>-49.203000000000003</v>
      </c>
    </row>
    <row r="14" spans="1:26" x14ac:dyDescent="0.25">
      <c r="A14" s="182" t="s">
        <v>63</v>
      </c>
      <c r="B14" s="183"/>
      <c r="C14" s="40">
        <f>C12*10%</f>
        <v>0.57500000000000007</v>
      </c>
      <c r="D14" s="45">
        <f>D12*10%</f>
        <v>-3.3450000000000006</v>
      </c>
      <c r="E14" s="45">
        <f>E12*10%</f>
        <v>12.053000000000001</v>
      </c>
      <c r="F14" s="129">
        <f>F12*10%</f>
        <v>9.9310000000000009</v>
      </c>
      <c r="G14" s="45">
        <f>G12*10%</f>
        <v>9.9310000000000009</v>
      </c>
      <c r="H14" s="45">
        <f t="shared" si="1"/>
        <v>-5.4670000000000005</v>
      </c>
    </row>
    <row r="15" spans="1:26" ht="23.25" customHeight="1" x14ac:dyDescent="0.25">
      <c r="A15" s="184" t="s">
        <v>39</v>
      </c>
      <c r="B15" s="185"/>
      <c r="C15" s="39">
        <v>3.51</v>
      </c>
      <c r="D15" s="64">
        <v>-20.260000000000002</v>
      </c>
      <c r="E15" s="64">
        <v>73.58</v>
      </c>
      <c r="F15" s="129">
        <v>61.17</v>
      </c>
      <c r="G15" s="64">
        <f>F15</f>
        <v>61.17</v>
      </c>
      <c r="H15" s="45">
        <f>F15-E15+D15</f>
        <v>-32.67</v>
      </c>
    </row>
    <row r="16" spans="1:26" x14ac:dyDescent="0.25">
      <c r="A16" s="35" t="s">
        <v>62</v>
      </c>
      <c r="B16" s="36"/>
      <c r="C16" s="40">
        <f>C15-C17</f>
        <v>3.1589999999999998</v>
      </c>
      <c r="D16" s="45">
        <f>D15-D17</f>
        <v>-18.234000000000002</v>
      </c>
      <c r="E16" s="136">
        <f>E15-E17</f>
        <v>66.221999999999994</v>
      </c>
      <c r="F16" s="138">
        <f>F15-F17</f>
        <v>55.052999999999997</v>
      </c>
      <c r="G16" s="136">
        <f>G15-G17</f>
        <v>55.052999999999997</v>
      </c>
      <c r="H16" s="45">
        <f t="shared" si="1"/>
        <v>-29.402999999999999</v>
      </c>
    </row>
    <row r="17" spans="1:10" ht="15" customHeight="1" x14ac:dyDescent="0.25">
      <c r="A17" s="182" t="s">
        <v>63</v>
      </c>
      <c r="B17" s="183"/>
      <c r="C17" s="40">
        <f>C15*10%</f>
        <v>0.35099999999999998</v>
      </c>
      <c r="D17" s="45">
        <f>D15*10%</f>
        <v>-2.0260000000000002</v>
      </c>
      <c r="E17" s="136">
        <f>E15*10%</f>
        <v>7.3580000000000005</v>
      </c>
      <c r="F17" s="138">
        <f>F15*10%</f>
        <v>6.1170000000000009</v>
      </c>
      <c r="G17" s="136">
        <f>G15*10%</f>
        <v>6.1170000000000009</v>
      </c>
      <c r="H17" s="45">
        <f t="shared" si="1"/>
        <v>-3.2669999999999999</v>
      </c>
    </row>
    <row r="18" spans="1:10" ht="12" customHeight="1" x14ac:dyDescent="0.25">
      <c r="A18" s="184" t="s">
        <v>46</v>
      </c>
      <c r="B18" s="185"/>
      <c r="C18" s="38">
        <v>2.41</v>
      </c>
      <c r="D18" s="64">
        <v>-13.98</v>
      </c>
      <c r="E18" s="137">
        <v>50.52</v>
      </c>
      <c r="F18" s="138">
        <v>41.63</v>
      </c>
      <c r="G18" s="137">
        <f>F18</f>
        <v>41.63</v>
      </c>
      <c r="H18" s="45">
        <f t="shared" si="1"/>
        <v>-22.87</v>
      </c>
    </row>
    <row r="19" spans="1:10" ht="13.5" customHeight="1" x14ac:dyDescent="0.25">
      <c r="A19" s="35" t="s">
        <v>62</v>
      </c>
      <c r="B19" s="36"/>
      <c r="C19" s="40">
        <f>C18-C20</f>
        <v>2.169</v>
      </c>
      <c r="D19" s="45">
        <f>D18-D20</f>
        <v>-12.582000000000001</v>
      </c>
      <c r="E19" s="136">
        <f>E18-E20</f>
        <v>45.468000000000004</v>
      </c>
      <c r="F19" s="138">
        <f>F18-F20</f>
        <v>37.466999999999999</v>
      </c>
      <c r="G19" s="136">
        <f>G18-G20</f>
        <v>37.466999999999999</v>
      </c>
      <c r="H19" s="45">
        <f t="shared" si="1"/>
        <v>-20.583000000000006</v>
      </c>
    </row>
    <row r="20" spans="1:10" ht="12.75" customHeight="1" x14ac:dyDescent="0.25">
      <c r="A20" s="182" t="s">
        <v>63</v>
      </c>
      <c r="B20" s="183"/>
      <c r="C20" s="40">
        <f>C18*10%</f>
        <v>0.24100000000000002</v>
      </c>
      <c r="D20" s="45">
        <f>D18*10%</f>
        <v>-1.3980000000000001</v>
      </c>
      <c r="E20" s="136">
        <f>E18*10%</f>
        <v>5.0520000000000005</v>
      </c>
      <c r="F20" s="138">
        <f>F18*10%</f>
        <v>4.1630000000000003</v>
      </c>
      <c r="G20" s="136">
        <f>G18*10%</f>
        <v>4.1630000000000003</v>
      </c>
      <c r="H20" s="45">
        <f t="shared" si="1"/>
        <v>-2.2870000000000004</v>
      </c>
    </row>
    <row r="21" spans="1:10" ht="14.25" customHeight="1" x14ac:dyDescent="0.25">
      <c r="A21" s="11" t="s">
        <v>77</v>
      </c>
      <c r="B21" s="37"/>
      <c r="C21" s="41">
        <v>4.43</v>
      </c>
      <c r="D21" s="45">
        <v>-26.26</v>
      </c>
      <c r="E21" s="45">
        <f>90.02+0.77+0.19+1.89</f>
        <v>92.86999999999999</v>
      </c>
      <c r="F21" s="129">
        <f>73.41+0.74+0.18+1.54</f>
        <v>75.87</v>
      </c>
      <c r="G21" s="45">
        <f>F21</f>
        <v>75.87</v>
      </c>
      <c r="H21" s="45">
        <f>F21-E21+D21</f>
        <v>-43.259999999999991</v>
      </c>
    </row>
    <row r="22" spans="1:10" ht="14.25" customHeight="1" x14ac:dyDescent="0.25">
      <c r="A22" s="35" t="s">
        <v>62</v>
      </c>
      <c r="B22" s="36"/>
      <c r="C22" s="40">
        <f>C21-C23</f>
        <v>3.9869999999999997</v>
      </c>
      <c r="D22" s="45">
        <f>D21-D23</f>
        <v>-23.634</v>
      </c>
      <c r="E22" s="45">
        <f>E21-E23</f>
        <v>83.582999999999998</v>
      </c>
      <c r="F22" s="129">
        <f>F21-F23</f>
        <v>68.283000000000001</v>
      </c>
      <c r="G22" s="45">
        <f>G21-G23</f>
        <v>68.283000000000001</v>
      </c>
      <c r="H22" s="45">
        <f t="shared" si="1"/>
        <v>-38.933999999999997</v>
      </c>
    </row>
    <row r="23" spans="1:10" x14ac:dyDescent="0.25">
      <c r="A23" s="182" t="s">
        <v>63</v>
      </c>
      <c r="B23" s="183"/>
      <c r="C23" s="40">
        <f>C21*10%</f>
        <v>0.443</v>
      </c>
      <c r="D23" s="45">
        <f>D21*10%</f>
        <v>-2.6260000000000003</v>
      </c>
      <c r="E23" s="45">
        <f>E21*10%</f>
        <v>9.286999999999999</v>
      </c>
      <c r="F23" s="129">
        <f>F21*10%</f>
        <v>7.5870000000000006</v>
      </c>
      <c r="G23" s="45">
        <f>G21*10%</f>
        <v>7.5870000000000006</v>
      </c>
      <c r="H23" s="45">
        <f t="shared" si="1"/>
        <v>-4.3259999999999987</v>
      </c>
    </row>
    <row r="24" spans="1:10" s="115" customFormat="1" ht="19.5" customHeight="1" x14ac:dyDescent="0.25">
      <c r="A24" s="126"/>
      <c r="B24" s="127"/>
      <c r="C24" s="117"/>
      <c r="D24" s="128"/>
      <c r="E24" s="129"/>
      <c r="F24" s="129"/>
      <c r="G24" s="130"/>
      <c r="H24" s="129"/>
    </row>
    <row r="25" spans="1:10" ht="14.25" customHeight="1" x14ac:dyDescent="0.25">
      <c r="A25" s="180" t="s">
        <v>40</v>
      </c>
      <c r="B25" s="181"/>
      <c r="C25" s="41">
        <v>5.38</v>
      </c>
      <c r="D25" s="60">
        <v>-1061.0999999999999</v>
      </c>
      <c r="E25" s="63">
        <v>112.78</v>
      </c>
      <c r="F25" s="110">
        <v>92.93</v>
      </c>
      <c r="G25" s="65">
        <f>G26+G27</f>
        <v>94.753000000000014</v>
      </c>
      <c r="H25" s="63">
        <f>F25-E25+D25+F25-G25</f>
        <v>-1082.7729999999997</v>
      </c>
      <c r="J25" s="67"/>
    </row>
    <row r="26" spans="1:10" ht="15.75" customHeight="1" x14ac:dyDescent="0.25">
      <c r="A26" s="77" t="s">
        <v>65</v>
      </c>
      <c r="B26" s="78"/>
      <c r="C26" s="41">
        <f>C25-C27</f>
        <v>4.8419999999999996</v>
      </c>
      <c r="D26" s="60">
        <v>-1059.17</v>
      </c>
      <c r="E26" s="63">
        <f>E25-E27</f>
        <v>101.502</v>
      </c>
      <c r="F26" s="144">
        <f>F25-F27</f>
        <v>83.637</v>
      </c>
      <c r="G26" s="79">
        <f>G54</f>
        <v>85.460000000000008</v>
      </c>
      <c r="H26" s="63">
        <f>F26-E26+D26+F26-G26</f>
        <v>-1078.8580000000002</v>
      </c>
    </row>
    <row r="27" spans="1:10" ht="12.75" customHeight="1" x14ac:dyDescent="0.25">
      <c r="A27" s="182" t="s">
        <v>63</v>
      </c>
      <c r="B27" s="183"/>
      <c r="C27" s="40">
        <f>C25*10%</f>
        <v>0.53800000000000003</v>
      </c>
      <c r="D27" s="45">
        <v>-1.94</v>
      </c>
      <c r="E27" s="45">
        <f>E25*10%</f>
        <v>11.278</v>
      </c>
      <c r="F27" s="129">
        <f>F25*10%</f>
        <v>9.293000000000001</v>
      </c>
      <c r="G27" s="136">
        <f>F27</f>
        <v>9.293000000000001</v>
      </c>
      <c r="H27" s="63">
        <f>F27-E27+D27+F27-G27</f>
        <v>-3.9249999999999989</v>
      </c>
      <c r="J27" s="135"/>
    </row>
    <row r="28" spans="1:10" ht="12.75" customHeight="1" x14ac:dyDescent="0.25">
      <c r="A28" s="132"/>
      <c r="B28" s="133"/>
      <c r="C28" s="40"/>
      <c r="D28" s="45"/>
      <c r="E28" s="45"/>
      <c r="F28" s="129"/>
      <c r="G28" s="45"/>
      <c r="H28" s="45"/>
    </row>
    <row r="29" spans="1:10" s="4" customFormat="1" ht="12.75" customHeight="1" x14ac:dyDescent="0.25">
      <c r="A29" s="199" t="s">
        <v>117</v>
      </c>
      <c r="B29" s="200"/>
      <c r="C29" s="111"/>
      <c r="D29" s="110">
        <v>-10.57</v>
      </c>
      <c r="E29" s="111">
        <f>E31+E32+E33+E34</f>
        <v>26.43</v>
      </c>
      <c r="F29" s="111">
        <f>F31+F32+F33+F34</f>
        <v>21.870000000000005</v>
      </c>
      <c r="G29" s="111">
        <f>G31+G32+G33+G34</f>
        <v>21.870000000000005</v>
      </c>
      <c r="H29" s="63">
        <f>F29-E29-G29+D29+F29</f>
        <v>-15.129999999999995</v>
      </c>
    </row>
    <row r="30" spans="1:10" ht="12.75" customHeight="1" x14ac:dyDescent="0.25">
      <c r="A30" s="131" t="s">
        <v>118</v>
      </c>
      <c r="B30" s="127"/>
      <c r="C30" s="117"/>
      <c r="D30" s="129"/>
      <c r="E30" s="117"/>
      <c r="F30" s="117"/>
      <c r="G30" s="130"/>
      <c r="H30" s="110"/>
    </row>
    <row r="31" spans="1:10" ht="12.75" customHeight="1" x14ac:dyDescent="0.25">
      <c r="A31" s="201" t="s">
        <v>119</v>
      </c>
      <c r="B31" s="202"/>
      <c r="C31" s="117"/>
      <c r="D31" s="129">
        <v>-0.56999999999999995</v>
      </c>
      <c r="E31" s="117">
        <v>2.2400000000000002</v>
      </c>
      <c r="F31" s="117">
        <v>1.83</v>
      </c>
      <c r="G31" s="130">
        <f>F31</f>
        <v>1.83</v>
      </c>
      <c r="H31" s="45">
        <f>F31-E31-G31+D31+F31</f>
        <v>-0.98</v>
      </c>
      <c r="J31" s="67"/>
    </row>
    <row r="32" spans="1:10" s="142" customFormat="1" ht="12.75" customHeight="1" x14ac:dyDescent="0.25">
      <c r="A32" s="209" t="s">
        <v>120</v>
      </c>
      <c r="B32" s="210"/>
      <c r="C32" s="140"/>
      <c r="D32" s="138">
        <v>0</v>
      </c>
      <c r="E32" s="140">
        <v>0</v>
      </c>
      <c r="F32" s="140">
        <v>0</v>
      </c>
      <c r="G32" s="141">
        <f t="shared" ref="G32:G34" si="2">F32</f>
        <v>0</v>
      </c>
      <c r="H32" s="136">
        <f>F32-E32-G32+D32+F32</f>
        <v>0</v>
      </c>
    </row>
    <row r="33" spans="1:26" ht="12.75" customHeight="1" x14ac:dyDescent="0.25">
      <c r="A33" s="201" t="s">
        <v>121</v>
      </c>
      <c r="B33" s="202"/>
      <c r="C33" s="117"/>
      <c r="D33" s="129">
        <v>-9.77</v>
      </c>
      <c r="E33" s="117">
        <v>23.05</v>
      </c>
      <c r="F33" s="117">
        <v>19.12</v>
      </c>
      <c r="G33" s="130">
        <f t="shared" si="2"/>
        <v>19.12</v>
      </c>
      <c r="H33" s="45">
        <f>F33-E33-G33+D33+F33</f>
        <v>-13.7</v>
      </c>
    </row>
    <row r="34" spans="1:26" ht="12.75" customHeight="1" x14ac:dyDescent="0.25">
      <c r="A34" s="201" t="s">
        <v>122</v>
      </c>
      <c r="B34" s="202"/>
      <c r="C34" s="117"/>
      <c r="D34" s="129">
        <v>-0.23</v>
      </c>
      <c r="E34" s="117">
        <v>1.1399999999999999</v>
      </c>
      <c r="F34" s="117">
        <v>0.92</v>
      </c>
      <c r="G34" s="130">
        <f t="shared" si="2"/>
        <v>0.92</v>
      </c>
      <c r="H34" s="45">
        <f>F34-E34-G34+D34+F34</f>
        <v>-0.44999999999999984</v>
      </c>
    </row>
    <row r="35" spans="1:26" s="125" customFormat="1" ht="12.75" customHeight="1" x14ac:dyDescent="0.25">
      <c r="A35" s="188" t="s">
        <v>106</v>
      </c>
      <c r="B35" s="189"/>
      <c r="C35" s="111"/>
      <c r="D35" s="110"/>
      <c r="E35" s="110">
        <f>E8+E25+E29</f>
        <v>476.71</v>
      </c>
      <c r="F35" s="110">
        <f>F8+F25+F29</f>
        <v>392.78000000000003</v>
      </c>
      <c r="G35" s="110">
        <f>G8+G25+G29</f>
        <v>394.60300000000007</v>
      </c>
      <c r="H35" s="110"/>
    </row>
    <row r="36" spans="1:26" s="125" customFormat="1" ht="12.75" customHeight="1" x14ac:dyDescent="0.25">
      <c r="A36" s="188" t="s">
        <v>107</v>
      </c>
      <c r="B36" s="189"/>
      <c r="C36" s="111"/>
      <c r="D36" s="121"/>
      <c r="E36" s="110"/>
      <c r="F36" s="110"/>
      <c r="G36" s="124"/>
      <c r="H36" s="110"/>
    </row>
    <row r="37" spans="1:26" s="85" customFormat="1" ht="36" customHeight="1" x14ac:dyDescent="0.25">
      <c r="A37" s="192" t="s">
        <v>76</v>
      </c>
      <c r="B37" s="193"/>
      <c r="C37" s="92"/>
      <c r="D37" s="97">
        <v>124.57</v>
      </c>
      <c r="E37" s="95">
        <v>34.57</v>
      </c>
      <c r="F37" s="145">
        <v>31.9</v>
      </c>
      <c r="G37" s="96">
        <f>G38+G39</f>
        <v>5.42</v>
      </c>
      <c r="H37" s="155">
        <f>F37-E37-G37+D37+F37</f>
        <v>148.38</v>
      </c>
    </row>
    <row r="38" spans="1:26" ht="15" customHeight="1" x14ac:dyDescent="0.25">
      <c r="A38" s="35" t="s">
        <v>114</v>
      </c>
      <c r="B38" s="36"/>
      <c r="C38" s="40"/>
      <c r="D38" s="7">
        <v>126.93</v>
      </c>
      <c r="E38" s="45">
        <f>E37-E39</f>
        <v>28.69</v>
      </c>
      <c r="F38" s="129">
        <f>F37-F39</f>
        <v>26.479999999999997</v>
      </c>
      <c r="G38" s="61">
        <v>0</v>
      </c>
      <c r="H38" s="155">
        <f>F38-E38-G38+D38+F38</f>
        <v>151.19999999999999</v>
      </c>
    </row>
    <row r="39" spans="1:26" s="85" customFormat="1" ht="17.25" customHeight="1" x14ac:dyDescent="0.25">
      <c r="A39" s="99" t="s">
        <v>47</v>
      </c>
      <c r="B39" s="100"/>
      <c r="C39" s="98"/>
      <c r="D39" s="139">
        <v>-3.52</v>
      </c>
      <c r="E39" s="94">
        <v>5.88</v>
      </c>
      <c r="F39" s="146">
        <v>5.42</v>
      </c>
      <c r="G39" s="93">
        <f>F39</f>
        <v>5.42</v>
      </c>
      <c r="H39" s="155">
        <f>F39-E39-G39+D39+F39</f>
        <v>-3.9800000000000004</v>
      </c>
    </row>
    <row r="40" spans="1:26" s="85" customFormat="1" ht="26.25" customHeight="1" x14ac:dyDescent="0.25">
      <c r="A40" s="192" t="s">
        <v>134</v>
      </c>
      <c r="B40" s="193"/>
      <c r="C40" s="71"/>
      <c r="D40" s="76">
        <v>17.43</v>
      </c>
      <c r="E40" s="74">
        <v>6</v>
      </c>
      <c r="F40" s="145">
        <v>6</v>
      </c>
      <c r="G40" s="75">
        <f>G42</f>
        <v>1.02</v>
      </c>
      <c r="H40" s="63">
        <f>F40-E40-G40+D40+F40</f>
        <v>22.41</v>
      </c>
    </row>
    <row r="41" spans="1:26" ht="15" customHeight="1" x14ac:dyDescent="0.25">
      <c r="A41" s="35" t="s">
        <v>114</v>
      </c>
      <c r="B41" s="36"/>
      <c r="C41" s="40"/>
      <c r="D41" s="7">
        <v>17.43</v>
      </c>
      <c r="E41" s="45">
        <f>E40-E42</f>
        <v>4.9800000000000004</v>
      </c>
      <c r="F41" s="129">
        <f>F40-F42</f>
        <v>4.9800000000000004</v>
      </c>
      <c r="G41" s="61">
        <v>0</v>
      </c>
      <c r="H41" s="63">
        <f t="shared" ref="H41" si="3">F41-E41-G41+D41+F41</f>
        <v>22.41</v>
      </c>
    </row>
    <row r="42" spans="1:26" s="85" customFormat="1" ht="17.25" customHeight="1" x14ac:dyDescent="0.25">
      <c r="A42" s="72" t="s">
        <v>47</v>
      </c>
      <c r="B42" s="73"/>
      <c r="C42" s="40"/>
      <c r="D42" s="45">
        <v>0</v>
      </c>
      <c r="E42" s="94">
        <v>1.02</v>
      </c>
      <c r="F42" s="146">
        <v>1.02</v>
      </c>
      <c r="G42" s="62">
        <f>F42</f>
        <v>1.02</v>
      </c>
      <c r="H42" s="63">
        <f t="shared" ref="H42" si="4">F42-E42-G42+D42+F42</f>
        <v>0</v>
      </c>
    </row>
    <row r="43" spans="1:26" s="115" customFormat="1" ht="14.25" customHeight="1" x14ac:dyDescent="0.25">
      <c r="A43" s="190" t="s">
        <v>108</v>
      </c>
      <c r="B43" s="191"/>
      <c r="C43" s="117"/>
      <c r="D43" s="118"/>
      <c r="E43" s="110">
        <f>E37+E40</f>
        <v>40.57</v>
      </c>
      <c r="F43" s="110">
        <f>F37+F40</f>
        <v>37.9</v>
      </c>
      <c r="G43" s="110">
        <f>G37+G40</f>
        <v>6.4399999999999995</v>
      </c>
      <c r="H43" s="118"/>
    </row>
    <row r="44" spans="1:26" s="115" customFormat="1" x14ac:dyDescent="0.25">
      <c r="A44" s="119" t="s">
        <v>112</v>
      </c>
      <c r="B44" s="120"/>
      <c r="C44" s="111"/>
      <c r="D44" s="121"/>
      <c r="E44" s="111">
        <f>E35+E43</f>
        <v>517.28</v>
      </c>
      <c r="F44" s="111">
        <f>F35+F43</f>
        <v>430.68</v>
      </c>
      <c r="G44" s="111">
        <f>G35+G43</f>
        <v>401.04300000000006</v>
      </c>
      <c r="H44" s="110"/>
    </row>
    <row r="45" spans="1:26" s="115" customFormat="1" ht="23.25" x14ac:dyDescent="0.25">
      <c r="A45" s="122" t="s">
        <v>113</v>
      </c>
      <c r="B45" s="123"/>
      <c r="C45" s="111"/>
      <c r="D45" s="110">
        <f>D3</f>
        <v>-1024.7900000000002</v>
      </c>
      <c r="E45" s="111"/>
      <c r="F45" s="111"/>
      <c r="G45" s="111"/>
      <c r="H45" s="110">
        <f>F44-E44+D45+F44-G44+0.01</f>
        <v>-1081.7430000000002</v>
      </c>
    </row>
    <row r="46" spans="1:26" s="115" customFormat="1" ht="25.5" customHeight="1" x14ac:dyDescent="0.25">
      <c r="A46" s="176" t="s">
        <v>126</v>
      </c>
      <c r="B46" s="176"/>
      <c r="C46" s="108"/>
      <c r="D46" s="108"/>
      <c r="E46" s="110"/>
      <c r="F46" s="111"/>
      <c r="G46" s="111"/>
      <c r="H46" s="112">
        <f>H47+H48</f>
        <v>-1081.7429999999997</v>
      </c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spans="1:26" s="115" customFormat="1" ht="12.75" customHeight="1" x14ac:dyDescent="0.25">
      <c r="A47" s="176" t="s">
        <v>110</v>
      </c>
      <c r="B47" s="187"/>
      <c r="C47" s="108"/>
      <c r="D47" s="108"/>
      <c r="E47" s="110"/>
      <c r="F47" s="111"/>
      <c r="G47" s="111"/>
      <c r="H47" s="112">
        <f>H38+H40</f>
        <v>173.60999999999999</v>
      </c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spans="1:26" s="115" customFormat="1" ht="13.5" customHeight="1" x14ac:dyDescent="0.25">
      <c r="A48" s="176" t="s">
        <v>111</v>
      </c>
      <c r="B48" s="187"/>
      <c r="C48" s="108"/>
      <c r="D48" s="108"/>
      <c r="E48" s="110"/>
      <c r="F48" s="111"/>
      <c r="G48" s="111"/>
      <c r="H48" s="112">
        <f>H8+H25+H29+H39</f>
        <v>-1255.3529999999996</v>
      </c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13" ht="12.75" customHeight="1" x14ac:dyDescent="0.25">
      <c r="A49" s="203"/>
      <c r="B49" s="204"/>
      <c r="C49" s="204"/>
      <c r="D49" s="204"/>
      <c r="E49" s="204"/>
      <c r="F49" s="204"/>
      <c r="G49" s="204"/>
      <c r="H49" s="204"/>
    </row>
    <row r="50" spans="1:13" ht="23.25" customHeight="1" x14ac:dyDescent="0.25">
      <c r="A50" s="21" t="s">
        <v>125</v>
      </c>
      <c r="D50" s="23"/>
      <c r="E50" s="23"/>
      <c r="F50" s="147"/>
      <c r="G50" s="23"/>
    </row>
    <row r="51" spans="1:13" ht="12" customHeight="1" x14ac:dyDescent="0.25">
      <c r="A51" s="206" t="s">
        <v>78</v>
      </c>
      <c r="B51" s="207"/>
      <c r="C51" s="208"/>
      <c r="D51" s="103" t="s">
        <v>115</v>
      </c>
      <c r="E51" s="31" t="s">
        <v>49</v>
      </c>
      <c r="F51" s="148" t="s">
        <v>50</v>
      </c>
      <c r="G51" s="31" t="s">
        <v>51</v>
      </c>
    </row>
    <row r="52" spans="1:13" ht="24" customHeight="1" x14ac:dyDescent="0.25">
      <c r="A52" s="173" t="s">
        <v>135</v>
      </c>
      <c r="B52" s="174"/>
      <c r="C52" s="175"/>
      <c r="D52" s="107" t="s">
        <v>136</v>
      </c>
      <c r="E52" s="134" t="s">
        <v>137</v>
      </c>
      <c r="F52" s="148" t="s">
        <v>138</v>
      </c>
      <c r="G52" s="68">
        <v>81.06</v>
      </c>
      <c r="I52" s="48"/>
      <c r="J52" s="48"/>
      <c r="K52" s="48"/>
      <c r="L52" s="48"/>
      <c r="M52" s="48"/>
    </row>
    <row r="53" spans="1:13" ht="37.5" customHeight="1" x14ac:dyDescent="0.25">
      <c r="A53" s="173" t="s">
        <v>139</v>
      </c>
      <c r="B53" s="174"/>
      <c r="C53" s="175"/>
      <c r="D53" s="156" t="s">
        <v>140</v>
      </c>
      <c r="E53" s="134" t="s">
        <v>141</v>
      </c>
      <c r="F53" s="148" t="s">
        <v>142</v>
      </c>
      <c r="G53" s="68">
        <v>4.4000000000000004</v>
      </c>
      <c r="I53" s="48"/>
      <c r="J53" s="48"/>
      <c r="K53" s="48"/>
      <c r="L53" s="48"/>
      <c r="M53" s="48"/>
    </row>
    <row r="54" spans="1:13" s="4" customFormat="1" ht="13.5" customHeight="1" x14ac:dyDescent="0.25">
      <c r="A54" s="105" t="s">
        <v>7</v>
      </c>
      <c r="B54" s="106"/>
      <c r="C54" s="104"/>
      <c r="D54" s="104"/>
      <c r="E54" s="46"/>
      <c r="F54" s="149"/>
      <c r="G54" s="47">
        <f>SUM(G52:G53)</f>
        <v>85.460000000000008</v>
      </c>
    </row>
    <row r="55" spans="1:13" s="4" customFormat="1" ht="13.5" customHeight="1" x14ac:dyDescent="0.25">
      <c r="A55" s="80"/>
      <c r="B55" s="81"/>
      <c r="C55" s="81"/>
      <c r="D55" s="81"/>
      <c r="E55" s="82"/>
      <c r="F55" s="150"/>
      <c r="G55" s="83"/>
    </row>
    <row r="56" spans="1:13" x14ac:dyDescent="0.25">
      <c r="A56" s="21" t="s">
        <v>41</v>
      </c>
      <c r="D56" s="23"/>
      <c r="E56" s="23"/>
      <c r="F56" s="147"/>
      <c r="G56" s="23"/>
    </row>
    <row r="57" spans="1:13" x14ac:dyDescent="0.25">
      <c r="A57" s="21" t="s">
        <v>42</v>
      </c>
      <c r="D57" s="23"/>
      <c r="E57" s="23"/>
      <c r="F57" s="147"/>
      <c r="G57" s="23"/>
    </row>
    <row r="58" spans="1:13" ht="23.25" customHeight="1" x14ac:dyDescent="0.25">
      <c r="A58" s="205" t="s">
        <v>53</v>
      </c>
      <c r="B58" s="183"/>
      <c r="C58" s="183"/>
      <c r="D58" s="183"/>
      <c r="E58" s="162"/>
      <c r="F58" s="151" t="s">
        <v>50</v>
      </c>
      <c r="G58" s="32" t="s">
        <v>52</v>
      </c>
    </row>
    <row r="59" spans="1:13" x14ac:dyDescent="0.25">
      <c r="A59" s="205" t="s">
        <v>67</v>
      </c>
      <c r="B59" s="183"/>
      <c r="C59" s="183"/>
      <c r="D59" s="183"/>
      <c r="E59" s="162"/>
      <c r="F59" s="148"/>
      <c r="G59" s="31">
        <v>0</v>
      </c>
    </row>
    <row r="60" spans="1:13" x14ac:dyDescent="0.25">
      <c r="A60" s="23"/>
      <c r="D60" s="23"/>
      <c r="E60" s="23"/>
      <c r="F60" s="147"/>
      <c r="G60" s="23"/>
    </row>
    <row r="61" spans="1:13" x14ac:dyDescent="0.25">
      <c r="A61" s="23"/>
      <c r="D61" s="23"/>
      <c r="E61" s="23"/>
      <c r="F61" s="147"/>
      <c r="G61" s="23"/>
    </row>
    <row r="62" spans="1:13" x14ac:dyDescent="0.25">
      <c r="A62" s="57"/>
      <c r="B62" s="28"/>
      <c r="C62" s="86"/>
      <c r="D62" s="87"/>
      <c r="E62" s="88"/>
      <c r="F62" s="152"/>
      <c r="G62" s="57"/>
      <c r="H62" s="57"/>
    </row>
    <row r="63" spans="1:13" x14ac:dyDescent="0.25">
      <c r="A63" s="89" t="s">
        <v>103</v>
      </c>
      <c r="B63" s="28"/>
      <c r="C63" s="90"/>
      <c r="D63" s="57"/>
      <c r="E63" s="91"/>
      <c r="F63" s="153"/>
      <c r="G63" s="91"/>
      <c r="H63" s="57"/>
    </row>
    <row r="64" spans="1:13" x14ac:dyDescent="0.25">
      <c r="A64" s="21" t="s">
        <v>124</v>
      </c>
      <c r="B64" s="69"/>
      <c r="C64" s="70"/>
      <c r="D64" s="21"/>
      <c r="E64" s="33"/>
      <c r="F64" s="154"/>
      <c r="G64" s="33"/>
    </row>
    <row r="65" spans="1:8" ht="41.25" customHeight="1" x14ac:dyDescent="0.25">
      <c r="A65" s="194" t="s">
        <v>143</v>
      </c>
      <c r="B65" s="195"/>
      <c r="C65" s="195"/>
      <c r="D65" s="195"/>
      <c r="E65" s="195"/>
      <c r="F65" s="195"/>
      <c r="G65" s="195"/>
      <c r="H65" s="196"/>
    </row>
    <row r="68" spans="1:8" x14ac:dyDescent="0.25">
      <c r="A68" s="4" t="s">
        <v>68</v>
      </c>
      <c r="B68" s="43"/>
      <c r="C68" s="44"/>
      <c r="D68" s="4"/>
      <c r="E68" s="4" t="s">
        <v>144</v>
      </c>
      <c r="F68" s="125"/>
    </row>
    <row r="69" spans="1:8" x14ac:dyDescent="0.25">
      <c r="A69" s="4" t="s">
        <v>69</v>
      </c>
      <c r="B69" s="43"/>
      <c r="C69" s="44"/>
      <c r="D69" s="4"/>
      <c r="E69" s="4"/>
      <c r="F69" s="125"/>
    </row>
    <row r="70" spans="1:8" x14ac:dyDescent="0.25">
      <c r="A70" s="4" t="s">
        <v>104</v>
      </c>
      <c r="B70" s="43"/>
      <c r="C70" s="44"/>
      <c r="D70" s="4"/>
      <c r="E70" s="4"/>
      <c r="F70" s="125"/>
    </row>
    <row r="72" spans="1:8" x14ac:dyDescent="0.25">
      <c r="A72" s="23" t="s">
        <v>70</v>
      </c>
      <c r="B72" s="84"/>
    </row>
    <row r="73" spans="1:8" x14ac:dyDescent="0.25">
      <c r="A73" s="23" t="s">
        <v>71</v>
      </c>
      <c r="B73" s="84"/>
      <c r="C73" s="42" t="s">
        <v>23</v>
      </c>
    </row>
    <row r="74" spans="1:8" x14ac:dyDescent="0.25">
      <c r="A74" s="23" t="s">
        <v>72</v>
      </c>
      <c r="B74" s="84"/>
      <c r="C74" s="42" t="s">
        <v>73</v>
      </c>
    </row>
    <row r="75" spans="1:8" x14ac:dyDescent="0.25">
      <c r="A75" s="23" t="s">
        <v>74</v>
      </c>
      <c r="B75" s="84"/>
      <c r="C75" s="42" t="s">
        <v>130</v>
      </c>
    </row>
  </sheetData>
  <mergeCells count="37">
    <mergeCell ref="A65:H65"/>
    <mergeCell ref="A11:H11"/>
    <mergeCell ref="A12:B12"/>
    <mergeCell ref="A48:B48"/>
    <mergeCell ref="A29:B29"/>
    <mergeCell ref="A31:B31"/>
    <mergeCell ref="A49:H49"/>
    <mergeCell ref="A58:E58"/>
    <mergeCell ref="A59:E59"/>
    <mergeCell ref="A52:C52"/>
    <mergeCell ref="A51:C51"/>
    <mergeCell ref="A47:B47"/>
    <mergeCell ref="A32:B32"/>
    <mergeCell ref="A33:B33"/>
    <mergeCell ref="A34:B34"/>
    <mergeCell ref="A35:B35"/>
    <mergeCell ref="A36:B36"/>
    <mergeCell ref="A43:B43"/>
    <mergeCell ref="A46:B46"/>
    <mergeCell ref="A37:B37"/>
    <mergeCell ref="A40:B40"/>
    <mergeCell ref="A53:C53"/>
    <mergeCell ref="A3:B3"/>
    <mergeCell ref="A6:H6"/>
    <mergeCell ref="A25:B25"/>
    <mergeCell ref="A27:B27"/>
    <mergeCell ref="A23:B23"/>
    <mergeCell ref="A14:B14"/>
    <mergeCell ref="A15:B15"/>
    <mergeCell ref="A17:B17"/>
    <mergeCell ref="A18:B18"/>
    <mergeCell ref="A20:B20"/>
    <mergeCell ref="A7:B7"/>
    <mergeCell ref="A8:B8"/>
    <mergeCell ref="A10:B10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2020-02-10T02:52:52Z</cp:lastPrinted>
  <dcterms:created xsi:type="dcterms:W3CDTF">2013-02-18T04:38:06Z</dcterms:created>
  <dcterms:modified xsi:type="dcterms:W3CDTF">2020-02-18T04:49:44Z</dcterms:modified>
</cp:coreProperties>
</file>