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1\"/>
    </mc:Choice>
  </mc:AlternateContent>
  <bookViews>
    <workbookView xWindow="0" yWindow="0" windowWidth="19170" windowHeight="1092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G39" i="8" l="1"/>
  <c r="H39" i="8"/>
  <c r="H38" i="8"/>
  <c r="E39" i="8"/>
  <c r="F39" i="8"/>
  <c r="H26" i="8"/>
  <c r="H25" i="8"/>
  <c r="H8" i="8"/>
  <c r="G8" i="8"/>
  <c r="H27" i="8"/>
  <c r="G35" i="8" l="1"/>
  <c r="F35" i="8"/>
  <c r="E35" i="8"/>
  <c r="G29" i="8"/>
  <c r="F29" i="8"/>
  <c r="E29" i="8"/>
  <c r="G25" i="8" l="1"/>
  <c r="F26" i="8" l="1"/>
  <c r="F27" i="8"/>
  <c r="H12" i="8"/>
  <c r="E14" i="8"/>
  <c r="C8" i="8"/>
  <c r="E43" i="8" l="1"/>
  <c r="G27" i="8"/>
  <c r="F8" i="8"/>
  <c r="E8" i="8"/>
  <c r="F19" i="8"/>
  <c r="F20" i="8"/>
  <c r="E20" i="8"/>
  <c r="E19" i="8" s="1"/>
  <c r="F43" i="8"/>
  <c r="E42" i="8"/>
  <c r="E41" i="8" s="1"/>
  <c r="G34" i="8"/>
  <c r="H34" i="8" s="1"/>
  <c r="G33" i="8"/>
  <c r="G32" i="8"/>
  <c r="H32" i="8" s="1"/>
  <c r="G31" i="8"/>
  <c r="H31" i="8" s="1"/>
  <c r="D29" i="8"/>
  <c r="E27" i="8"/>
  <c r="E26" i="8" s="1"/>
  <c r="H21" i="8"/>
  <c r="G21" i="8"/>
  <c r="G23" i="8" s="1"/>
  <c r="F23" i="8"/>
  <c r="F22" i="8" s="1"/>
  <c r="E23" i="8"/>
  <c r="E22" i="8" s="1"/>
  <c r="H15" i="8"/>
  <c r="E17" i="8"/>
  <c r="E16" i="8" s="1"/>
  <c r="F17" i="8"/>
  <c r="F13" i="8"/>
  <c r="F14" i="8"/>
  <c r="E13" i="8"/>
  <c r="D3" i="8"/>
  <c r="D45" i="8" s="1"/>
  <c r="F42" i="8"/>
  <c r="G42" i="8" s="1"/>
  <c r="E38" i="8"/>
  <c r="G53" i="8"/>
  <c r="G26" i="8" s="1"/>
  <c r="H18" i="8"/>
  <c r="G18" i="8"/>
  <c r="G20" i="8" s="1"/>
  <c r="G19" i="8" s="1"/>
  <c r="G15" i="8"/>
  <c r="G12" i="8"/>
  <c r="G14" i="8" s="1"/>
  <c r="G13" i="8" s="1"/>
  <c r="C27" i="8"/>
  <c r="C26" i="8" s="1"/>
  <c r="C23" i="8"/>
  <c r="C22" i="8" s="1"/>
  <c r="C17" i="8"/>
  <c r="C16" i="8" s="1"/>
  <c r="D23" i="8"/>
  <c r="D22" i="8" s="1"/>
  <c r="D20" i="8"/>
  <c r="D19" i="8"/>
  <c r="F16" i="8"/>
  <c r="D17" i="8"/>
  <c r="D16" i="8" s="1"/>
  <c r="D14" i="8"/>
  <c r="D13" i="8" s="1"/>
  <c r="D10" i="8"/>
  <c r="D9" i="8" s="1"/>
  <c r="G17" i="8"/>
  <c r="C20" i="8"/>
  <c r="C19" i="8" s="1"/>
  <c r="C14" i="8"/>
  <c r="C13" i="8" s="1"/>
  <c r="C10" i="8"/>
  <c r="C9" i="8" s="1"/>
  <c r="F38" i="8"/>
  <c r="H33" i="8" l="1"/>
  <c r="H29" i="8"/>
  <c r="F44" i="8"/>
  <c r="E44" i="8"/>
  <c r="G37" i="8"/>
  <c r="H37" i="8" s="1"/>
  <c r="H48" i="8"/>
  <c r="H19" i="8"/>
  <c r="H20" i="8"/>
  <c r="G16" i="8"/>
  <c r="H17" i="8"/>
  <c r="H16" i="8"/>
  <c r="H14" i="8"/>
  <c r="H13" i="8"/>
  <c r="E10" i="8"/>
  <c r="E9" i="8" s="1"/>
  <c r="G40" i="8"/>
  <c r="H40" i="8" s="1"/>
  <c r="H42" i="8"/>
  <c r="G22" i="8"/>
  <c r="F10" i="8"/>
  <c r="H23" i="8"/>
  <c r="F41" i="8"/>
  <c r="H41" i="8" s="1"/>
  <c r="H47" i="8" l="1"/>
  <c r="H46" i="8" s="1"/>
  <c r="G10" i="8"/>
  <c r="G9" i="8" s="1"/>
  <c r="H10" i="8"/>
  <c r="H22" i="8"/>
  <c r="F9" i="8"/>
  <c r="H9" i="8" s="1"/>
  <c r="G43" i="8"/>
  <c r="G44" i="8" s="1"/>
  <c r="H45" i="8" s="1"/>
</calcChain>
</file>

<file path=xl/sharedStrings.xml><?xml version="1.0" encoding="utf-8"?>
<sst xmlns="http://schemas.openxmlformats.org/spreadsheetml/2006/main" count="162" uniqueCount="142">
  <si>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</si>
  <si>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</si>
  <si>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</si>
  <si>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</si>
  <si>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</si>
  <si>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</si>
  <si>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</si>
  <si>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</si>
  <si>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</si>
  <si>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</si>
  <si>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</si>
  <si>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</si>
  <si>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</si>
  <si>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</si>
  <si>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</si>
  <si>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</si>
  <si>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</si>
  <si>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</si>
  <si>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</si>
  <si>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</si>
  <si>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</si>
  <si>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</si>
  <si>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</si>
  <si>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</si>
  <si>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</si>
  <si>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</si>
  <si>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</si>
  <si>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</si>
  <si>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</si>
  <si>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</si>
  <si>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</si>
  <si>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</si>
  <si>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</si>
  <si>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</si>
  <si>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</si>
  <si>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</si>
  <si>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</si>
  <si>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</si>
  <si>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</si>
  <si>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</si>
  <si>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</si>
  <si>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</si>
  <si>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</si>
  <si>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</si>
  <si>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</si>
  <si>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</si>
  <si>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</si>
  <si>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</si>
  <si>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</si>
  <si>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</si>
  <si>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</si>
  <si>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</si>
  <si>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</si>
  <si>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</si>
  <si>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</si>
  <si>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</si>
  <si>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</si>
  <si>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</si>
  <si>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</si>
  <si>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</si>
  <si>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</si>
  <si>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</si>
  <si>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</si>
  <si>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</si>
  <si>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</si>
  <si>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</si>
  <si>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</si>
  <si>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</si>
  <si>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</si>
  <si>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</si>
  <si>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</si>
  <si>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</si>
  <si>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</si>
  <si>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</si>
  <si>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</si>
  <si>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</si>
  <si>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</si>
  <si>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</si>
  <si>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</si>
  <si>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4. Текущий ремонт коммуникаций, проходящих через нежилые помещения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</si>
  <si>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</si>
  <si>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</si>
  <si>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</si>
  <si>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</si>
  <si>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ООО "Эра"</t>
  </si>
  <si>
    <t>2-265-897</t>
  </si>
  <si>
    <t>01.06.2008г.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</si>
  <si>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</si>
  <si>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</si>
  <si>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</si>
  <si>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</si>
  <si>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</si>
  <si>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</si>
  <si>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</si>
  <si>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</si>
  <si>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</si>
  <si>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</si>
  <si>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</si>
  <si>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</si>
  <si>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</si>
  <si>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</si>
  <si>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</si>
  <si>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</si>
  <si>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</si>
  <si>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</si>
  <si>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>ул. Светланская</t>
  </si>
  <si>
    <t xml:space="preserve">                                                 №  127</t>
  </si>
  <si>
    <t>Часть 4</t>
  </si>
  <si>
    <t>Ленинского района-1"</t>
  </si>
  <si>
    <t>1 748,99 м2</t>
  </si>
  <si>
    <t>Колличество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</si>
  <si>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</si>
  <si>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</si>
  <si>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</si>
  <si>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</si>
  <si>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</si>
  <si>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</si>
  <si>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</si>
  <si>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</si>
  <si>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в том числе: на текущий ремонт дома</t>
  </si>
  <si>
    <t>испол-ль</t>
  </si>
  <si>
    <t>ООО " Восток Мегаполис"</t>
  </si>
  <si>
    <t>417,7 м2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</si>
  <si>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</si>
  <si>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</si>
  <si>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</si>
  <si>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</si>
  <si>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</si>
  <si>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</si>
  <si>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                      Отчет ООО "Управляющей компании Ленинского района-1"  за 2018 г.</t>
  </si>
  <si>
    <t>819,90 м2</t>
  </si>
  <si>
    <t>1.Отчет об исполнении договора управления за 2018 г.(тыс.р.)</t>
  </si>
  <si>
    <t>переходящие остатки д/ср-в на начало 01.01. 2018г.</t>
  </si>
  <si>
    <t>переходящие остатки д/ср-в на конец 2018г.</t>
  </si>
  <si>
    <t>3. Перечень работ, выполненных по статье " текущий ремонт"  в 2018 году.</t>
  </si>
  <si>
    <t>План по статье "текущий ремонт" на 2019 год</t>
  </si>
  <si>
    <t xml:space="preserve"> начисления и фактическое поступление средств по статьям затрат за 2018 г.(тыс.р.)</t>
  </si>
  <si>
    <t>Очистка от снега и наледи кровель</t>
  </si>
  <si>
    <t>Вертикаль</t>
  </si>
  <si>
    <t>5. Телекоммуникационные услуги: Козицуий А.М; Ростелеком</t>
  </si>
  <si>
    <t>Управляющая компания предлагает: ремонт системы электроснабжения, частичный ремонт кровли, косметический ремонт подьездов. Выполнение предложенных, или иных необходимых работ возможно  за счет дополнительного сбора средств, на основании решения общего собрания собственников.</t>
  </si>
  <si>
    <t xml:space="preserve">ИСХ.   № 26/02  от   08.02.2019г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</si>
</sst>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4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164" fontId="3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0" fontId="12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0" xfId="0" applyFont="1" applyFill="1" applyBorder="1" applyAlignment="1">
      <alignment horizontal="center" wrapText="1"/>
    </xf>
    <xf numFmtId="0" fontId="10" fillId="0" borderId="6" xfId="1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3" fillId="0" borderId="6" xfId="0" applyFont="1" applyBorder="1" applyAlignment="1">
      <alignment horizontal="left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9" fontId="0" fillId="0" borderId="0" xfId="0" applyNumberFormat="1"/>
    <xf numFmtId="2" fontId="17" fillId="0" borderId="1" xfId="0" applyNumberFormat="1" applyFont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2" fontId="17" fillId="2" borderId="2" xfId="0" applyNumberFormat="1" applyFont="1" applyFill="1" applyBorder="1" applyAlignment="1">
      <alignment horizontal="center"/>
    </xf>
    <xf numFmtId="0" fontId="19" fillId="0" borderId="0" xfId="0" applyFont="1"/>
    <xf numFmtId="0" fontId="3" fillId="2" borderId="1" xfId="0" applyFont="1" applyFill="1" applyBorder="1" applyAlignment="1">
      <alignment horizontal="center" wrapText="1"/>
    </xf>
    <xf numFmtId="2" fontId="18" fillId="2" borderId="1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3" fillId="2" borderId="0" xfId="0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4" fillId="0" borderId="6" xfId="0" applyFont="1" applyBorder="1" applyAlignment="1"/>
    <xf numFmtId="0" fontId="9" fillId="2" borderId="6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center"/>
    </xf>
    <xf numFmtId="0" fontId="0" fillId="0" borderId="7" xfId="0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7" fillId="2" borderId="2" xfId="0" applyFont="1" applyFill="1" applyBorder="1" applyAlignment="1">
      <alignment horizontal="left" wrapText="1"/>
    </xf>
    <xf numFmtId="0" fontId="17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G16" sqref="G16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129</v>
      </c>
      <c r="C1" s="1"/>
    </row>
    <row r="2" spans="1:4" ht="15" customHeight="1" x14ac:dyDescent="0.25">
      <c r="A2" s="2" t="s">
        <v>45</v>
      </c>
      <c r="C2" s="4"/>
    </row>
    <row r="3" spans="1:4" ht="15.75" x14ac:dyDescent="0.25">
      <c r="B3" s="24" t="s">
        <v>106</v>
      </c>
      <c r="C3" s="24" t="s">
        <v>105</v>
      </c>
    </row>
    <row r="4" spans="1:4" ht="14.25" customHeight="1" x14ac:dyDescent="0.25">
      <c r="A4" s="22" t="s">
        <v>141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82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83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58" t="s">
        <v>11</v>
      </c>
      <c r="D9" s="159"/>
    </row>
    <row r="10" spans="1:4" s="3" customFormat="1" ht="24" customHeight="1" x14ac:dyDescent="0.25">
      <c r="A10" s="13" t="s">
        <v>2</v>
      </c>
      <c r="B10" s="15" t="s">
        <v>12</v>
      </c>
      <c r="C10" s="160" t="s">
        <v>87</v>
      </c>
      <c r="D10" s="161"/>
    </row>
    <row r="11" spans="1:4" s="3" customFormat="1" ht="15" customHeight="1" x14ac:dyDescent="0.25">
      <c r="A11" s="13" t="s">
        <v>3</v>
      </c>
      <c r="B11" s="14" t="s">
        <v>13</v>
      </c>
      <c r="C11" s="158" t="s">
        <v>14</v>
      </c>
      <c r="D11" s="159"/>
    </row>
    <row r="12" spans="1:4" s="3" customFormat="1" ht="18.75" customHeight="1" x14ac:dyDescent="0.25">
      <c r="A12" s="162">
        <v>5</v>
      </c>
      <c r="B12" s="162" t="s">
        <v>88</v>
      </c>
      <c r="C12" s="52" t="s">
        <v>89</v>
      </c>
      <c r="D12" s="53" t="s">
        <v>90</v>
      </c>
    </row>
    <row r="13" spans="1:4" s="3" customFormat="1" ht="14.25" customHeight="1" x14ac:dyDescent="0.25">
      <c r="A13" s="162"/>
      <c r="B13" s="162"/>
      <c r="C13" s="52" t="s">
        <v>91</v>
      </c>
      <c r="D13" s="53" t="s">
        <v>92</v>
      </c>
    </row>
    <row r="14" spans="1:4" s="3" customFormat="1" x14ac:dyDescent="0.25">
      <c r="A14" s="162"/>
      <c r="B14" s="162"/>
      <c r="C14" s="52" t="s">
        <v>93</v>
      </c>
      <c r="D14" s="53" t="s">
        <v>94</v>
      </c>
    </row>
    <row r="15" spans="1:4" s="3" customFormat="1" ht="16.5" customHeight="1" x14ac:dyDescent="0.25">
      <c r="A15" s="162"/>
      <c r="B15" s="162"/>
      <c r="C15" s="52" t="s">
        <v>95</v>
      </c>
      <c r="D15" s="53" t="s">
        <v>96</v>
      </c>
    </row>
    <row r="16" spans="1:4" s="3" customFormat="1" ht="16.5" customHeight="1" x14ac:dyDescent="0.25">
      <c r="A16" s="162"/>
      <c r="B16" s="162"/>
      <c r="C16" s="52" t="s">
        <v>97</v>
      </c>
      <c r="D16" s="53" t="s">
        <v>98</v>
      </c>
    </row>
    <row r="17" spans="1:4" s="5" customFormat="1" ht="15.75" customHeight="1" x14ac:dyDescent="0.25">
      <c r="A17" s="162"/>
      <c r="B17" s="162"/>
      <c r="C17" s="52" t="s">
        <v>99</v>
      </c>
      <c r="D17" s="53" t="s">
        <v>100</v>
      </c>
    </row>
    <row r="18" spans="1:4" s="5" customFormat="1" ht="15.75" customHeight="1" x14ac:dyDescent="0.25">
      <c r="A18" s="162"/>
      <c r="B18" s="162"/>
      <c r="C18" s="54" t="s">
        <v>101</v>
      </c>
      <c r="D18" s="53" t="s">
        <v>102</v>
      </c>
    </row>
    <row r="19" spans="1:4" ht="21.75" customHeight="1" x14ac:dyDescent="0.25">
      <c r="A19" s="13" t="s">
        <v>4</v>
      </c>
      <c r="B19" s="14" t="s">
        <v>15</v>
      </c>
      <c r="C19" s="163" t="s">
        <v>78</v>
      </c>
      <c r="D19" s="164"/>
    </row>
    <row r="20" spans="1:4" s="5" customFormat="1" ht="20.25" customHeight="1" x14ac:dyDescent="0.25">
      <c r="A20" s="13" t="s">
        <v>5</v>
      </c>
      <c r="B20" s="14" t="s">
        <v>16</v>
      </c>
      <c r="C20" s="165" t="s">
        <v>49</v>
      </c>
      <c r="D20" s="166"/>
    </row>
    <row r="21" spans="1:4" s="5" customFormat="1" ht="15" customHeight="1" x14ac:dyDescent="0.25">
      <c r="A21" s="13" t="s">
        <v>6</v>
      </c>
      <c r="B21" s="14" t="s">
        <v>17</v>
      </c>
      <c r="C21" s="160" t="s">
        <v>18</v>
      </c>
      <c r="D21" s="167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19</v>
      </c>
      <c r="B23" s="17"/>
      <c r="C23" s="17"/>
      <c r="D23" s="102"/>
    </row>
    <row r="24" spans="1:4" ht="12.75" customHeight="1" x14ac:dyDescent="0.25">
      <c r="A24" s="16"/>
      <c r="B24" s="17"/>
      <c r="C24" s="17"/>
      <c r="D24" s="17"/>
    </row>
    <row r="25" spans="1:4" x14ac:dyDescent="0.25">
      <c r="A25" s="6"/>
      <c r="B25" s="18" t="s">
        <v>20</v>
      </c>
      <c r="C25" s="7" t="s">
        <v>21</v>
      </c>
      <c r="D25" s="9" t="s">
        <v>22</v>
      </c>
    </row>
    <row r="26" spans="1:4" ht="30.75" customHeight="1" x14ac:dyDescent="0.25">
      <c r="A26" s="168" t="s">
        <v>25</v>
      </c>
      <c r="B26" s="169"/>
      <c r="C26" s="169"/>
      <c r="D26" s="170"/>
    </row>
    <row r="27" spans="1:4" ht="12" customHeight="1" x14ac:dyDescent="0.25">
      <c r="A27" s="49"/>
      <c r="B27" s="50"/>
      <c r="C27" s="50"/>
      <c r="D27" s="51"/>
    </row>
    <row r="28" spans="1:4" ht="13.5" customHeight="1" x14ac:dyDescent="0.25">
      <c r="A28" s="7">
        <v>1</v>
      </c>
      <c r="B28" s="6" t="s">
        <v>103</v>
      </c>
      <c r="C28" s="6" t="s">
        <v>23</v>
      </c>
      <c r="D28" s="6" t="s">
        <v>24</v>
      </c>
    </row>
    <row r="29" spans="1:4" x14ac:dyDescent="0.25">
      <c r="A29" s="20" t="s">
        <v>26</v>
      </c>
      <c r="B29" s="19"/>
      <c r="C29" s="19"/>
      <c r="D29" s="19"/>
    </row>
    <row r="30" spans="1:4" x14ac:dyDescent="0.25">
      <c r="A30" s="7">
        <v>1</v>
      </c>
      <c r="B30" s="6" t="s">
        <v>84</v>
      </c>
      <c r="C30" s="6" t="s">
        <v>104</v>
      </c>
      <c r="D30" s="6" t="s">
        <v>85</v>
      </c>
    </row>
    <row r="31" spans="1:4" x14ac:dyDescent="0.25">
      <c r="A31" s="20" t="s">
        <v>38</v>
      </c>
      <c r="B31" s="19"/>
      <c r="C31" s="19"/>
      <c r="D31" s="19"/>
    </row>
    <row r="32" spans="1:4" x14ac:dyDescent="0.25">
      <c r="A32" s="20" t="s">
        <v>39</v>
      </c>
      <c r="B32" s="19"/>
      <c r="C32" s="19"/>
      <c r="D32" s="19"/>
    </row>
    <row r="33" spans="1:4" x14ac:dyDescent="0.25">
      <c r="A33" s="7">
        <v>1</v>
      </c>
      <c r="B33" s="6" t="s">
        <v>121</v>
      </c>
      <c r="C33" s="6" t="s">
        <v>104</v>
      </c>
      <c r="D33" s="6" t="s">
        <v>27</v>
      </c>
    </row>
    <row r="34" spans="1:4" x14ac:dyDescent="0.25">
      <c r="A34" s="20" t="s">
        <v>28</v>
      </c>
      <c r="B34" s="19"/>
      <c r="C34" s="19"/>
      <c r="D34" s="19"/>
    </row>
    <row r="35" spans="1:4" x14ac:dyDescent="0.25">
      <c r="A35" s="7">
        <v>1</v>
      </c>
      <c r="B35" s="6" t="s">
        <v>29</v>
      </c>
      <c r="C35" s="6" t="s">
        <v>23</v>
      </c>
      <c r="D35" s="6" t="s">
        <v>24</v>
      </c>
    </row>
    <row r="36" spans="1:4" ht="15" customHeight="1" x14ac:dyDescent="0.25">
      <c r="A36" s="28"/>
      <c r="B36" s="12"/>
      <c r="C36" s="12"/>
      <c r="D36" s="12"/>
    </row>
    <row r="37" spans="1:4" x14ac:dyDescent="0.25">
      <c r="A37" s="4" t="s">
        <v>44</v>
      </c>
      <c r="B37" s="19"/>
      <c r="C37" s="19"/>
      <c r="D37" s="19"/>
    </row>
    <row r="38" spans="1:4" x14ac:dyDescent="0.25">
      <c r="A38" s="7">
        <v>1</v>
      </c>
      <c r="B38" s="6" t="s">
        <v>30</v>
      </c>
      <c r="C38" s="156">
        <v>1940</v>
      </c>
      <c r="D38" s="157"/>
    </row>
    <row r="39" spans="1:4" ht="15" customHeight="1" x14ac:dyDescent="0.25">
      <c r="A39" s="7">
        <v>2</v>
      </c>
      <c r="B39" s="6" t="s">
        <v>32</v>
      </c>
      <c r="C39" s="156">
        <v>4</v>
      </c>
      <c r="D39" s="157"/>
    </row>
    <row r="40" spans="1:4" x14ac:dyDescent="0.25">
      <c r="A40" s="7">
        <v>3</v>
      </c>
      <c r="B40" s="6" t="s">
        <v>33</v>
      </c>
      <c r="C40" s="156">
        <v>3</v>
      </c>
      <c r="D40" s="157"/>
    </row>
    <row r="41" spans="1:4" x14ac:dyDescent="0.25">
      <c r="A41" s="7">
        <v>4</v>
      </c>
      <c r="B41" s="6" t="s">
        <v>31</v>
      </c>
      <c r="C41" s="156" t="s">
        <v>68</v>
      </c>
      <c r="D41" s="157"/>
    </row>
    <row r="42" spans="1:4" ht="15" customHeight="1" x14ac:dyDescent="0.25">
      <c r="A42" s="7">
        <v>5</v>
      </c>
      <c r="B42" s="6" t="s">
        <v>34</v>
      </c>
      <c r="C42" s="156" t="s">
        <v>68</v>
      </c>
      <c r="D42" s="157"/>
    </row>
    <row r="43" spans="1:4" x14ac:dyDescent="0.25">
      <c r="A43" s="7">
        <v>6</v>
      </c>
      <c r="B43" s="6" t="s">
        <v>35</v>
      </c>
      <c r="C43" s="156" t="s">
        <v>109</v>
      </c>
      <c r="D43" s="157"/>
    </row>
    <row r="44" spans="1:4" x14ac:dyDescent="0.25">
      <c r="A44" s="7">
        <v>7</v>
      </c>
      <c r="B44" s="6" t="s">
        <v>36</v>
      </c>
      <c r="C44" s="156" t="s">
        <v>122</v>
      </c>
      <c r="D44" s="157"/>
    </row>
    <row r="45" spans="1:4" x14ac:dyDescent="0.25">
      <c r="A45" s="7">
        <v>8</v>
      </c>
      <c r="B45" s="6" t="s">
        <v>37</v>
      </c>
      <c r="C45" s="156" t="s">
        <v>130</v>
      </c>
      <c r="D45" s="157"/>
    </row>
    <row r="46" spans="1:4" x14ac:dyDescent="0.25">
      <c r="A46" s="7">
        <v>9</v>
      </c>
      <c r="B46" s="6" t="s">
        <v>110</v>
      </c>
      <c r="C46" s="156">
        <v>40</v>
      </c>
      <c r="D46" s="161"/>
    </row>
    <row r="47" spans="1:4" x14ac:dyDescent="0.25">
      <c r="A47" s="7">
        <v>10</v>
      </c>
      <c r="B47" s="6" t="s">
        <v>67</v>
      </c>
      <c r="C47" s="171" t="s">
        <v>86</v>
      </c>
      <c r="D47" s="157"/>
    </row>
    <row r="48" spans="1:4" x14ac:dyDescent="0.25">
      <c r="A48" s="4"/>
    </row>
    <row r="49" spans="1:4" x14ac:dyDescent="0.25">
      <c r="A49" s="4"/>
    </row>
    <row r="51" spans="1:4" x14ac:dyDescent="0.25">
      <c r="A51" s="55"/>
      <c r="B51" s="55"/>
      <c r="C51" s="56"/>
      <c r="D51" s="57"/>
    </row>
    <row r="52" spans="1:4" x14ac:dyDescent="0.25">
      <c r="A52" s="55"/>
      <c r="B52" s="55"/>
      <c r="C52" s="56"/>
      <c r="D52" s="57"/>
    </row>
    <row r="53" spans="1:4" x14ac:dyDescent="0.25">
      <c r="A53" s="55"/>
      <c r="B53" s="55"/>
      <c r="C53" s="56"/>
      <c r="D53" s="57"/>
    </row>
    <row r="54" spans="1:4" x14ac:dyDescent="0.25">
      <c r="A54" s="55"/>
      <c r="B54" s="55"/>
      <c r="C54" s="56"/>
      <c r="D54" s="57"/>
    </row>
    <row r="55" spans="1:4" x14ac:dyDescent="0.25">
      <c r="A55" s="55"/>
      <c r="B55" s="55"/>
      <c r="C55" s="58"/>
      <c r="D55" s="57"/>
    </row>
    <row r="56" spans="1:4" x14ac:dyDescent="0.25">
      <c r="A56" s="55"/>
      <c r="B56" s="55"/>
      <c r="C56" s="59"/>
      <c r="D56" s="57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opLeftCell="A50" workbookViewId="0">
      <selection activeCell="N53" sqref="N53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2" customWidth="1"/>
    <col min="4" max="4" width="8.28515625" customWidth="1"/>
    <col min="5" max="5" width="9" customWidth="1"/>
    <col min="6" max="6" width="9.7109375" style="115" customWidth="1"/>
    <col min="7" max="7" width="12.28515625" customWidth="1"/>
    <col min="8" max="8" width="14.140625" customWidth="1"/>
  </cols>
  <sheetData>
    <row r="1" spans="1:26" x14ac:dyDescent="0.25">
      <c r="A1" s="4" t="s">
        <v>114</v>
      </c>
      <c r="B1"/>
      <c r="C1" s="33"/>
      <c r="D1" s="33"/>
      <c r="G1" s="33"/>
      <c r="H1" s="19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16.5" customHeight="1" x14ac:dyDescent="0.25">
      <c r="A2" s="4" t="s">
        <v>131</v>
      </c>
      <c r="B2"/>
      <c r="C2" s="33"/>
      <c r="D2" s="33"/>
      <c r="G2" s="33"/>
      <c r="H2" s="19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s="115" customFormat="1" ht="21.75" customHeight="1" x14ac:dyDescent="0.25">
      <c r="A3" s="172" t="s">
        <v>132</v>
      </c>
      <c r="B3" s="172"/>
      <c r="C3" s="108"/>
      <c r="D3" s="109">
        <f>D4+D5</f>
        <v>-1136.2199999999998</v>
      </c>
      <c r="E3" s="110"/>
      <c r="F3" s="111"/>
      <c r="G3" s="111"/>
      <c r="H3" s="112"/>
      <c r="I3" s="113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</row>
    <row r="4" spans="1:26" s="115" customFormat="1" ht="15" customHeight="1" x14ac:dyDescent="0.25">
      <c r="A4" s="172" t="s">
        <v>115</v>
      </c>
      <c r="B4" s="183"/>
      <c r="C4" s="108"/>
      <c r="D4" s="109">
        <v>121.15</v>
      </c>
      <c r="E4" s="110"/>
      <c r="F4" s="111"/>
      <c r="G4" s="111"/>
      <c r="H4" s="116"/>
      <c r="I4" s="113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spans="1:26" s="115" customFormat="1" ht="13.5" customHeight="1" x14ac:dyDescent="0.25">
      <c r="A5" s="172" t="s">
        <v>116</v>
      </c>
      <c r="B5" s="183"/>
      <c r="C5" s="108"/>
      <c r="D5" s="109">
        <v>-1257.3699999999999</v>
      </c>
      <c r="E5" s="110"/>
      <c r="F5" s="111"/>
      <c r="G5" s="111"/>
      <c r="H5" s="112"/>
      <c r="I5" s="113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</row>
    <row r="6" spans="1:26" ht="15" customHeight="1" x14ac:dyDescent="0.25">
      <c r="A6" s="173" t="s">
        <v>136</v>
      </c>
      <c r="B6" s="174"/>
      <c r="C6" s="174"/>
      <c r="D6" s="174"/>
      <c r="E6" s="174"/>
      <c r="F6" s="174"/>
      <c r="G6" s="174"/>
      <c r="H6" s="175"/>
      <c r="I6" s="101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ht="56.25" customHeight="1" x14ac:dyDescent="0.25">
      <c r="A7" s="176" t="s">
        <v>55</v>
      </c>
      <c r="B7" s="182"/>
      <c r="C7" s="38" t="s">
        <v>56</v>
      </c>
      <c r="D7" s="29" t="s">
        <v>57</v>
      </c>
      <c r="E7" s="29" t="s">
        <v>58</v>
      </c>
      <c r="F7" s="143" t="s">
        <v>59</v>
      </c>
      <c r="G7" s="34" t="s">
        <v>60</v>
      </c>
      <c r="H7" s="29" t="s">
        <v>61</v>
      </c>
      <c r="J7" s="67"/>
    </row>
    <row r="8" spans="1:26" ht="17.25" customHeight="1" x14ac:dyDescent="0.25">
      <c r="A8" s="176" t="s">
        <v>62</v>
      </c>
      <c r="B8" s="177"/>
      <c r="C8" s="39">
        <f>C12+C15+C18+C21</f>
        <v>15.830000000000002</v>
      </c>
      <c r="D8" s="66">
        <v>-99.36</v>
      </c>
      <c r="E8" s="66">
        <f>E12+E15+E18+E21</f>
        <v>331.64</v>
      </c>
      <c r="F8" s="110">
        <f>F12+F15+F18+F21</f>
        <v>337.05</v>
      </c>
      <c r="G8" s="66">
        <f>F8</f>
        <v>337.05</v>
      </c>
      <c r="H8" s="63">
        <f>F8-E8+D8</f>
        <v>-93.949999999999974</v>
      </c>
      <c r="J8" s="67"/>
    </row>
    <row r="9" spans="1:26" x14ac:dyDescent="0.25">
      <c r="A9" s="35" t="s">
        <v>63</v>
      </c>
      <c r="B9" s="36"/>
      <c r="C9" s="40">
        <f>C8-C10</f>
        <v>14.247000000000002</v>
      </c>
      <c r="D9" s="45">
        <f>D8-D10</f>
        <v>-89.424000000000007</v>
      </c>
      <c r="E9" s="45">
        <f>E8-E10</f>
        <v>298.476</v>
      </c>
      <c r="F9" s="129">
        <f>F8-F10</f>
        <v>303.34500000000003</v>
      </c>
      <c r="G9" s="45">
        <f>G8-G10</f>
        <v>303.34500000000003</v>
      </c>
      <c r="H9" s="45">
        <f t="shared" ref="H9:H10" si="0">F9-E9+D9</f>
        <v>-84.554999999999978</v>
      </c>
      <c r="J9" s="67"/>
    </row>
    <row r="10" spans="1:26" x14ac:dyDescent="0.25">
      <c r="A10" s="178" t="s">
        <v>64</v>
      </c>
      <c r="B10" s="179"/>
      <c r="C10" s="40">
        <f>C8*10%</f>
        <v>1.5830000000000002</v>
      </c>
      <c r="D10" s="45">
        <f>D8*10%</f>
        <v>-9.9359999999999999</v>
      </c>
      <c r="E10" s="45">
        <f>E8*10%</f>
        <v>33.164000000000001</v>
      </c>
      <c r="F10" s="129">
        <f>F8*10%</f>
        <v>33.705000000000005</v>
      </c>
      <c r="G10" s="45">
        <f>G8*10%</f>
        <v>33.705000000000005</v>
      </c>
      <c r="H10" s="45">
        <f t="shared" si="0"/>
        <v>-9.394999999999996</v>
      </c>
      <c r="J10" s="67"/>
    </row>
    <row r="11" spans="1:26" ht="12.75" customHeight="1" x14ac:dyDescent="0.25">
      <c r="A11" s="193" t="s">
        <v>65</v>
      </c>
      <c r="B11" s="194"/>
      <c r="C11" s="194"/>
      <c r="D11" s="194"/>
      <c r="E11" s="194"/>
      <c r="F11" s="194"/>
      <c r="G11" s="194"/>
      <c r="H11" s="177"/>
      <c r="J11" s="67"/>
    </row>
    <row r="12" spans="1:26" x14ac:dyDescent="0.25">
      <c r="A12" s="180" t="s">
        <v>46</v>
      </c>
      <c r="B12" s="181"/>
      <c r="C12" s="39">
        <v>5.65</v>
      </c>
      <c r="D12" s="64">
        <v>-36.369999999999997</v>
      </c>
      <c r="E12" s="64">
        <v>118.59</v>
      </c>
      <c r="F12" s="129">
        <v>121.51</v>
      </c>
      <c r="G12" s="64">
        <f>F12</f>
        <v>121.51</v>
      </c>
      <c r="H12" s="45">
        <f>F12-E12+D12</f>
        <v>-33.449999999999996</v>
      </c>
      <c r="J12" s="67"/>
    </row>
    <row r="13" spans="1:26" x14ac:dyDescent="0.25">
      <c r="A13" s="35" t="s">
        <v>63</v>
      </c>
      <c r="B13" s="36"/>
      <c r="C13" s="40">
        <f>C12-C14</f>
        <v>5.085</v>
      </c>
      <c r="D13" s="45">
        <f>D12-D14</f>
        <v>-32.732999999999997</v>
      </c>
      <c r="E13" s="45">
        <f>E12-E14</f>
        <v>106.73099999999999</v>
      </c>
      <c r="F13" s="129">
        <f>F12-F14</f>
        <v>109.35900000000001</v>
      </c>
      <c r="G13" s="45">
        <f>G12-G14</f>
        <v>109.35900000000001</v>
      </c>
      <c r="H13" s="45">
        <f t="shared" ref="H13:H23" si="1">F13-E13+D13</f>
        <v>-30.104999999999983</v>
      </c>
    </row>
    <row r="14" spans="1:26" x14ac:dyDescent="0.25">
      <c r="A14" s="178" t="s">
        <v>64</v>
      </c>
      <c r="B14" s="179"/>
      <c r="C14" s="40">
        <f>C12*10%</f>
        <v>0.56500000000000006</v>
      </c>
      <c r="D14" s="45">
        <f>D12*10%</f>
        <v>-3.637</v>
      </c>
      <c r="E14" s="45">
        <f>E12*10%</f>
        <v>11.859000000000002</v>
      </c>
      <c r="F14" s="129">
        <f>F12*10%</f>
        <v>12.151000000000002</v>
      </c>
      <c r="G14" s="45">
        <f>G12*10%</f>
        <v>12.151000000000002</v>
      </c>
      <c r="H14" s="45">
        <f t="shared" si="1"/>
        <v>-3.3450000000000002</v>
      </c>
    </row>
    <row r="15" spans="1:26" ht="23.25" customHeight="1" x14ac:dyDescent="0.25">
      <c r="A15" s="180" t="s">
        <v>40</v>
      </c>
      <c r="B15" s="181"/>
      <c r="C15" s="39">
        <v>3.45</v>
      </c>
      <c r="D15" s="64">
        <v>-22.05</v>
      </c>
      <c r="E15" s="64">
        <v>72.41</v>
      </c>
      <c r="F15" s="129">
        <v>74.2</v>
      </c>
      <c r="G15" s="64">
        <f>F15</f>
        <v>74.2</v>
      </c>
      <c r="H15" s="45">
        <f>F15-E15+D15</f>
        <v>-20.259999999999994</v>
      </c>
    </row>
    <row r="16" spans="1:26" x14ac:dyDescent="0.25">
      <c r="A16" s="35" t="s">
        <v>63</v>
      </c>
      <c r="B16" s="36"/>
      <c r="C16" s="40">
        <f>C15-C17</f>
        <v>3.105</v>
      </c>
      <c r="D16" s="45">
        <f>D15-D17</f>
        <v>-19.844999999999999</v>
      </c>
      <c r="E16" s="136">
        <f>E15-E17</f>
        <v>65.168999999999997</v>
      </c>
      <c r="F16" s="138">
        <f>F15-F17</f>
        <v>66.78</v>
      </c>
      <c r="G16" s="136">
        <f>G15-G17</f>
        <v>66.78</v>
      </c>
      <c r="H16" s="45">
        <f t="shared" si="1"/>
        <v>-18.233999999999995</v>
      </c>
    </row>
    <row r="17" spans="1:10" ht="15" customHeight="1" x14ac:dyDescent="0.25">
      <c r="A17" s="178" t="s">
        <v>64</v>
      </c>
      <c r="B17" s="179"/>
      <c r="C17" s="40">
        <f>C15*10%</f>
        <v>0.34500000000000003</v>
      </c>
      <c r="D17" s="45">
        <f>D15*10%</f>
        <v>-2.2050000000000001</v>
      </c>
      <c r="E17" s="136">
        <f>E15*10%</f>
        <v>7.2409999999999997</v>
      </c>
      <c r="F17" s="138">
        <f>F15*10%</f>
        <v>7.4200000000000008</v>
      </c>
      <c r="G17" s="136">
        <f>G15*10%</f>
        <v>7.4200000000000008</v>
      </c>
      <c r="H17" s="45">
        <f t="shared" si="1"/>
        <v>-2.0259999999999989</v>
      </c>
    </row>
    <row r="18" spans="1:10" ht="12" customHeight="1" x14ac:dyDescent="0.25">
      <c r="A18" s="180" t="s">
        <v>47</v>
      </c>
      <c r="B18" s="181"/>
      <c r="C18" s="38">
        <v>2.37</v>
      </c>
      <c r="D18" s="64">
        <v>-15.2</v>
      </c>
      <c r="E18" s="137">
        <v>49.75</v>
      </c>
      <c r="F18" s="138">
        <v>50.97</v>
      </c>
      <c r="G18" s="137">
        <f>F18</f>
        <v>50.97</v>
      </c>
      <c r="H18" s="45">
        <f t="shared" si="1"/>
        <v>-13.98</v>
      </c>
    </row>
    <row r="19" spans="1:10" ht="13.5" customHeight="1" x14ac:dyDescent="0.25">
      <c r="A19" s="35" t="s">
        <v>63</v>
      </c>
      <c r="B19" s="36"/>
      <c r="C19" s="40">
        <f>C18-C20</f>
        <v>2.133</v>
      </c>
      <c r="D19" s="45">
        <f>D18-D20</f>
        <v>-13.68</v>
      </c>
      <c r="E19" s="136">
        <f>E18-E20</f>
        <v>44.774999999999999</v>
      </c>
      <c r="F19" s="138">
        <f>F18-F20</f>
        <v>45.872999999999998</v>
      </c>
      <c r="G19" s="136">
        <f>G18-G20</f>
        <v>45.872999999999998</v>
      </c>
      <c r="H19" s="45">
        <f t="shared" si="1"/>
        <v>-12.582000000000001</v>
      </c>
    </row>
    <row r="20" spans="1:10" ht="12.75" customHeight="1" x14ac:dyDescent="0.25">
      <c r="A20" s="178" t="s">
        <v>64</v>
      </c>
      <c r="B20" s="179"/>
      <c r="C20" s="40">
        <f>C18*10%</f>
        <v>0.23700000000000002</v>
      </c>
      <c r="D20" s="45">
        <f>D18*10%</f>
        <v>-1.52</v>
      </c>
      <c r="E20" s="136">
        <f>E18*10%</f>
        <v>4.9750000000000005</v>
      </c>
      <c r="F20" s="138">
        <f>F18*10%</f>
        <v>5.0970000000000004</v>
      </c>
      <c r="G20" s="136">
        <f>G18*10%</f>
        <v>5.0970000000000004</v>
      </c>
      <c r="H20" s="45">
        <f t="shared" si="1"/>
        <v>-1.3980000000000001</v>
      </c>
    </row>
    <row r="21" spans="1:10" ht="14.25" customHeight="1" x14ac:dyDescent="0.25">
      <c r="A21" s="11" t="s">
        <v>80</v>
      </c>
      <c r="B21" s="37"/>
      <c r="C21" s="41">
        <v>4.3600000000000003</v>
      </c>
      <c r="D21" s="45">
        <v>-25.74</v>
      </c>
      <c r="E21" s="45">
        <v>90.89</v>
      </c>
      <c r="F21" s="129">
        <v>90.37</v>
      </c>
      <c r="G21" s="45">
        <f>F21</f>
        <v>90.37</v>
      </c>
      <c r="H21" s="45">
        <f>F21-E21+D21</f>
        <v>-26.259999999999994</v>
      </c>
    </row>
    <row r="22" spans="1:10" ht="14.25" customHeight="1" x14ac:dyDescent="0.25">
      <c r="A22" s="35" t="s">
        <v>63</v>
      </c>
      <c r="B22" s="36"/>
      <c r="C22" s="40">
        <f>C21-C23</f>
        <v>3.9240000000000004</v>
      </c>
      <c r="D22" s="45">
        <f>D21-D23</f>
        <v>-23.165999999999997</v>
      </c>
      <c r="E22" s="45">
        <f>E21-E23</f>
        <v>81.801000000000002</v>
      </c>
      <c r="F22" s="129">
        <f>F21-F23</f>
        <v>81.332999999999998</v>
      </c>
      <c r="G22" s="45">
        <f>G21-G23</f>
        <v>81.332999999999998</v>
      </c>
      <c r="H22" s="45">
        <f t="shared" si="1"/>
        <v>-23.634</v>
      </c>
    </row>
    <row r="23" spans="1:10" x14ac:dyDescent="0.25">
      <c r="A23" s="178" t="s">
        <v>64</v>
      </c>
      <c r="B23" s="179"/>
      <c r="C23" s="40">
        <f>C21*10%</f>
        <v>0.43600000000000005</v>
      </c>
      <c r="D23" s="45">
        <f>D21*10%</f>
        <v>-2.5739999999999998</v>
      </c>
      <c r="E23" s="45">
        <f>E21*10%</f>
        <v>9.0890000000000004</v>
      </c>
      <c r="F23" s="129">
        <f>F21*10%</f>
        <v>9.0370000000000008</v>
      </c>
      <c r="G23" s="45">
        <f>G21*10%</f>
        <v>9.0370000000000008</v>
      </c>
      <c r="H23" s="45">
        <f t="shared" si="1"/>
        <v>-2.6259999999999994</v>
      </c>
    </row>
    <row r="24" spans="1:10" s="115" customFormat="1" ht="19.5" customHeight="1" x14ac:dyDescent="0.25">
      <c r="A24" s="126"/>
      <c r="B24" s="127"/>
      <c r="C24" s="117"/>
      <c r="D24" s="128"/>
      <c r="E24" s="129"/>
      <c r="F24" s="129"/>
      <c r="G24" s="130"/>
      <c r="H24" s="129"/>
    </row>
    <row r="25" spans="1:10" ht="14.25" customHeight="1" x14ac:dyDescent="0.25">
      <c r="A25" s="176" t="s">
        <v>41</v>
      </c>
      <c r="B25" s="177"/>
      <c r="C25" s="41">
        <v>5.29</v>
      </c>
      <c r="D25" s="60">
        <v>-1142.24</v>
      </c>
      <c r="E25" s="63">
        <v>111.04</v>
      </c>
      <c r="F25" s="110">
        <v>113.78</v>
      </c>
      <c r="G25" s="65">
        <f>G26+G27</f>
        <v>35.378</v>
      </c>
      <c r="H25" s="63">
        <f>F25-E25+D25+F25-G25</f>
        <v>-1061.098</v>
      </c>
      <c r="J25" s="67"/>
    </row>
    <row r="26" spans="1:10" ht="15.75" customHeight="1" x14ac:dyDescent="0.25">
      <c r="A26" s="77" t="s">
        <v>66</v>
      </c>
      <c r="B26" s="78"/>
      <c r="C26" s="41">
        <f>C25-C27</f>
        <v>4.7610000000000001</v>
      </c>
      <c r="D26" s="60">
        <v>-1140.04</v>
      </c>
      <c r="E26" s="63">
        <f>E25-E27</f>
        <v>99.936000000000007</v>
      </c>
      <c r="F26" s="144">
        <f>F25-F27</f>
        <v>102.402</v>
      </c>
      <c r="G26" s="79">
        <f>G53</f>
        <v>24</v>
      </c>
      <c r="H26" s="63">
        <f>F26-E26+D26+F26-G26</f>
        <v>-1059.172</v>
      </c>
    </row>
    <row r="27" spans="1:10" ht="12.75" customHeight="1" x14ac:dyDescent="0.25">
      <c r="A27" s="178" t="s">
        <v>64</v>
      </c>
      <c r="B27" s="179"/>
      <c r="C27" s="40">
        <f>C25*10%</f>
        <v>0.52900000000000003</v>
      </c>
      <c r="D27" s="45">
        <v>-2.21</v>
      </c>
      <c r="E27" s="45">
        <f>E25*10%</f>
        <v>11.104000000000001</v>
      </c>
      <c r="F27" s="129">
        <f>F25*10%</f>
        <v>11.378</v>
      </c>
      <c r="G27" s="136">
        <f>F27</f>
        <v>11.378</v>
      </c>
      <c r="H27" s="63">
        <f>F27-E27+D27+F27-G27</f>
        <v>-1.9359999999999999</v>
      </c>
      <c r="J27" s="135"/>
    </row>
    <row r="28" spans="1:10" ht="12.75" customHeight="1" x14ac:dyDescent="0.25">
      <c r="A28" s="132"/>
      <c r="B28" s="133"/>
      <c r="C28" s="40"/>
      <c r="D28" s="45"/>
      <c r="E28" s="45"/>
      <c r="F28" s="129"/>
      <c r="G28" s="45"/>
      <c r="H28" s="45"/>
    </row>
    <row r="29" spans="1:10" s="4" customFormat="1" ht="12.75" customHeight="1" x14ac:dyDescent="0.25">
      <c r="A29" s="195" t="s">
        <v>123</v>
      </c>
      <c r="B29" s="196"/>
      <c r="C29" s="111"/>
      <c r="D29" s="110">
        <f>D31+D32+D33+D34</f>
        <v>-13.270000000000001</v>
      </c>
      <c r="E29" s="111">
        <f>E31+E32+E33+E34</f>
        <v>26.180000000000003</v>
      </c>
      <c r="F29" s="111">
        <f>F31+F32+F33+F34</f>
        <v>28.88</v>
      </c>
      <c r="G29" s="111">
        <f>G31+G32+G33+G34</f>
        <v>28.88</v>
      </c>
      <c r="H29" s="63">
        <f>F29-E29-G29+D29+F29</f>
        <v>-10.570000000000004</v>
      </c>
    </row>
    <row r="30" spans="1:10" ht="12.75" customHeight="1" x14ac:dyDescent="0.25">
      <c r="A30" s="131" t="s">
        <v>124</v>
      </c>
      <c r="B30" s="127"/>
      <c r="C30" s="117"/>
      <c r="D30" s="129"/>
      <c r="E30" s="117"/>
      <c r="F30" s="117"/>
      <c r="G30" s="130"/>
      <c r="H30" s="110"/>
    </row>
    <row r="31" spans="1:10" ht="12.75" customHeight="1" x14ac:dyDescent="0.25">
      <c r="A31" s="197" t="s">
        <v>125</v>
      </c>
      <c r="B31" s="198"/>
      <c r="C31" s="117"/>
      <c r="D31" s="129">
        <v>-0.23</v>
      </c>
      <c r="E31" s="117">
        <v>2.12</v>
      </c>
      <c r="F31" s="117">
        <v>1.78</v>
      </c>
      <c r="G31" s="130">
        <f>F31</f>
        <v>1.78</v>
      </c>
      <c r="H31" s="45">
        <f>F31-E31-G31+D31+F31</f>
        <v>-0.57000000000000006</v>
      </c>
      <c r="J31" s="67"/>
    </row>
    <row r="32" spans="1:10" s="142" customFormat="1" ht="12.75" customHeight="1" x14ac:dyDescent="0.25">
      <c r="A32" s="208" t="s">
        <v>126</v>
      </c>
      <c r="B32" s="209"/>
      <c r="C32" s="140"/>
      <c r="D32" s="138">
        <v>0</v>
      </c>
      <c r="E32" s="140">
        <v>0</v>
      </c>
      <c r="F32" s="140">
        <v>0</v>
      </c>
      <c r="G32" s="141">
        <f t="shared" ref="G32:G34" si="2">F32</f>
        <v>0</v>
      </c>
      <c r="H32" s="136">
        <f>F32-E32-G32+D32+F32</f>
        <v>0</v>
      </c>
    </row>
    <row r="33" spans="1:26" ht="12.75" customHeight="1" x14ac:dyDescent="0.25">
      <c r="A33" s="197" t="s">
        <v>127</v>
      </c>
      <c r="B33" s="198"/>
      <c r="C33" s="117"/>
      <c r="D33" s="129">
        <v>-12.96</v>
      </c>
      <c r="E33" s="117">
        <v>23.05</v>
      </c>
      <c r="F33" s="117">
        <v>26.24</v>
      </c>
      <c r="G33" s="130">
        <f t="shared" si="2"/>
        <v>26.24</v>
      </c>
      <c r="H33" s="45">
        <f>F33-E33-G33+D33+F33</f>
        <v>-9.7700000000000067</v>
      </c>
    </row>
    <row r="34" spans="1:26" ht="12.75" customHeight="1" x14ac:dyDescent="0.25">
      <c r="A34" s="197" t="s">
        <v>128</v>
      </c>
      <c r="B34" s="198"/>
      <c r="C34" s="117"/>
      <c r="D34" s="129">
        <v>-0.08</v>
      </c>
      <c r="E34" s="117">
        <v>1.01</v>
      </c>
      <c r="F34" s="117">
        <v>0.86</v>
      </c>
      <c r="G34" s="130">
        <f t="shared" si="2"/>
        <v>0.86</v>
      </c>
      <c r="H34" s="45">
        <f>F34-E34-G34+D34+F34</f>
        <v>-0.23000000000000009</v>
      </c>
    </row>
    <row r="35" spans="1:26" s="125" customFormat="1" ht="12.75" customHeight="1" x14ac:dyDescent="0.25">
      <c r="A35" s="184" t="s">
        <v>111</v>
      </c>
      <c r="B35" s="185"/>
      <c r="C35" s="111"/>
      <c r="D35" s="110"/>
      <c r="E35" s="110">
        <f>E8+E25+E29</f>
        <v>468.86</v>
      </c>
      <c r="F35" s="110">
        <f>F8+F25+F29</f>
        <v>479.71000000000004</v>
      </c>
      <c r="G35" s="110">
        <f>G8+G25+G29</f>
        <v>401.30799999999999</v>
      </c>
      <c r="H35" s="110"/>
    </row>
    <row r="36" spans="1:26" s="125" customFormat="1" ht="12.75" customHeight="1" x14ac:dyDescent="0.25">
      <c r="A36" s="184" t="s">
        <v>112</v>
      </c>
      <c r="B36" s="185"/>
      <c r="C36" s="111"/>
      <c r="D36" s="121"/>
      <c r="E36" s="110"/>
      <c r="F36" s="110"/>
      <c r="G36" s="124"/>
      <c r="H36" s="110"/>
    </row>
    <row r="37" spans="1:26" s="85" customFormat="1" ht="27.75" customHeight="1" x14ac:dyDescent="0.25">
      <c r="A37" s="188" t="s">
        <v>79</v>
      </c>
      <c r="B37" s="189"/>
      <c r="C37" s="92"/>
      <c r="D37" s="97">
        <v>107.37</v>
      </c>
      <c r="E37" s="95">
        <v>33.99</v>
      </c>
      <c r="F37" s="145">
        <v>27.97</v>
      </c>
      <c r="G37" s="96">
        <f>G38+G39</f>
        <v>4.7549000000000001</v>
      </c>
      <c r="H37" s="155">
        <f>F37-E37-G37+D37+F37</f>
        <v>124.5651</v>
      </c>
    </row>
    <row r="38" spans="1:26" ht="15" customHeight="1" x14ac:dyDescent="0.25">
      <c r="A38" s="35" t="s">
        <v>119</v>
      </c>
      <c r="B38" s="36"/>
      <c r="C38" s="40"/>
      <c r="D38" s="7">
        <v>108.71</v>
      </c>
      <c r="E38" s="45">
        <f>E37-E39</f>
        <v>28.2117</v>
      </c>
      <c r="F38" s="129">
        <f>F37-F39</f>
        <v>23.2151</v>
      </c>
      <c r="G38" s="61">
        <v>0</v>
      </c>
      <c r="H38" s="155">
        <f>F38-E38-G38+D38+F38</f>
        <v>126.92849999999999</v>
      </c>
    </row>
    <row r="39" spans="1:26" s="85" customFormat="1" ht="17.25" customHeight="1" x14ac:dyDescent="0.25">
      <c r="A39" s="99" t="s">
        <v>48</v>
      </c>
      <c r="B39" s="100"/>
      <c r="C39" s="98"/>
      <c r="D39" s="139">
        <v>-2.5</v>
      </c>
      <c r="E39" s="94">
        <f>E37*17%</f>
        <v>5.7783000000000007</v>
      </c>
      <c r="F39" s="146">
        <f>F37*17%</f>
        <v>4.7549000000000001</v>
      </c>
      <c r="G39" s="93">
        <f>F39</f>
        <v>4.7549000000000001</v>
      </c>
      <c r="H39" s="155">
        <f>F39-E39-G39+D39+F39</f>
        <v>-3.5234000000000014</v>
      </c>
    </row>
    <row r="40" spans="1:26" s="85" customFormat="1" ht="26.25" customHeight="1" x14ac:dyDescent="0.25">
      <c r="A40" s="188" t="s">
        <v>139</v>
      </c>
      <c r="B40" s="189"/>
      <c r="C40" s="71"/>
      <c r="D40" s="76">
        <v>12.45</v>
      </c>
      <c r="E40" s="74">
        <v>6</v>
      </c>
      <c r="F40" s="145">
        <v>6</v>
      </c>
      <c r="G40" s="75">
        <f>G42</f>
        <v>1.02</v>
      </c>
      <c r="H40" s="63">
        <f>F40-E40-G40+D40+F40</f>
        <v>17.43</v>
      </c>
    </row>
    <row r="41" spans="1:26" ht="15" customHeight="1" x14ac:dyDescent="0.25">
      <c r="A41" s="35" t="s">
        <v>119</v>
      </c>
      <c r="B41" s="36"/>
      <c r="C41" s="40"/>
      <c r="D41" s="7">
        <v>12.45</v>
      </c>
      <c r="E41" s="45">
        <f>E40-E42</f>
        <v>4.9800000000000004</v>
      </c>
      <c r="F41" s="129">
        <f>F40-F42</f>
        <v>4.9800000000000004</v>
      </c>
      <c r="G41" s="61">
        <v>0</v>
      </c>
      <c r="H41" s="63">
        <f t="shared" ref="H41" si="3">F41-E41-G41+D41+F41</f>
        <v>17.43</v>
      </c>
    </row>
    <row r="42" spans="1:26" s="85" customFormat="1" ht="17.25" customHeight="1" x14ac:dyDescent="0.25">
      <c r="A42" s="72" t="s">
        <v>48</v>
      </c>
      <c r="B42" s="73"/>
      <c r="C42" s="40"/>
      <c r="D42" s="45">
        <v>0</v>
      </c>
      <c r="E42" s="94">
        <f>E40*17%</f>
        <v>1.02</v>
      </c>
      <c r="F42" s="146">
        <f>F40*17%</f>
        <v>1.02</v>
      </c>
      <c r="G42" s="62">
        <f>F42</f>
        <v>1.02</v>
      </c>
      <c r="H42" s="63">
        <f t="shared" ref="H42" si="4">F42-E42-G42+D42+F42</f>
        <v>0</v>
      </c>
    </row>
    <row r="43" spans="1:26" s="115" customFormat="1" ht="14.25" customHeight="1" x14ac:dyDescent="0.25">
      <c r="A43" s="186" t="s">
        <v>113</v>
      </c>
      <c r="B43" s="187"/>
      <c r="C43" s="117"/>
      <c r="D43" s="118"/>
      <c r="E43" s="110">
        <f>E37+E40</f>
        <v>39.99</v>
      </c>
      <c r="F43" s="110">
        <f>F37+F40</f>
        <v>33.97</v>
      </c>
      <c r="G43" s="110">
        <f>G37+G40</f>
        <v>5.7749000000000006</v>
      </c>
      <c r="H43" s="118"/>
    </row>
    <row r="44" spans="1:26" s="115" customFormat="1" x14ac:dyDescent="0.25">
      <c r="A44" s="119" t="s">
        <v>117</v>
      </c>
      <c r="B44" s="120"/>
      <c r="C44" s="111"/>
      <c r="D44" s="121"/>
      <c r="E44" s="111">
        <f>E35+E43</f>
        <v>508.85</v>
      </c>
      <c r="F44" s="111">
        <f>F35+F43</f>
        <v>513.68000000000006</v>
      </c>
      <c r="G44" s="111">
        <f>G35+G43</f>
        <v>407.0829</v>
      </c>
      <c r="H44" s="110"/>
    </row>
    <row r="45" spans="1:26" s="115" customFormat="1" ht="23.25" x14ac:dyDescent="0.25">
      <c r="A45" s="122" t="s">
        <v>118</v>
      </c>
      <c r="B45" s="123"/>
      <c r="C45" s="111"/>
      <c r="D45" s="110">
        <f>D3</f>
        <v>-1136.2199999999998</v>
      </c>
      <c r="E45" s="111"/>
      <c r="F45" s="111"/>
      <c r="G45" s="111"/>
      <c r="H45" s="110">
        <f>F44-E44+D45+F44-G44</f>
        <v>-1024.7928999999999</v>
      </c>
    </row>
    <row r="46" spans="1:26" s="115" customFormat="1" ht="25.5" customHeight="1" x14ac:dyDescent="0.25">
      <c r="A46" s="172" t="s">
        <v>133</v>
      </c>
      <c r="B46" s="172"/>
      <c r="C46" s="108"/>
      <c r="D46" s="108"/>
      <c r="E46" s="110"/>
      <c r="F46" s="111"/>
      <c r="G46" s="111"/>
      <c r="H46" s="112">
        <f>H47+H48</f>
        <v>-1024.7928999999999</v>
      </c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</row>
    <row r="47" spans="1:26" s="115" customFormat="1" ht="12.75" customHeight="1" x14ac:dyDescent="0.25">
      <c r="A47" s="172" t="s">
        <v>115</v>
      </c>
      <c r="B47" s="183"/>
      <c r="C47" s="108"/>
      <c r="D47" s="108"/>
      <c r="E47" s="110"/>
      <c r="F47" s="111"/>
      <c r="G47" s="111"/>
      <c r="H47" s="112">
        <f>H38+H40-0.01</f>
        <v>144.3485</v>
      </c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</row>
    <row r="48" spans="1:26" s="115" customFormat="1" ht="13.5" customHeight="1" x14ac:dyDescent="0.25">
      <c r="A48" s="172" t="s">
        <v>116</v>
      </c>
      <c r="B48" s="183"/>
      <c r="C48" s="108"/>
      <c r="D48" s="108"/>
      <c r="E48" s="110"/>
      <c r="F48" s="111"/>
      <c r="G48" s="111"/>
      <c r="H48" s="112">
        <f>H8+H25+H29+H39</f>
        <v>-1169.1414</v>
      </c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</row>
    <row r="49" spans="1:13" ht="12.75" customHeight="1" x14ac:dyDescent="0.25">
      <c r="A49" s="199"/>
      <c r="B49" s="200"/>
      <c r="C49" s="200"/>
      <c r="D49" s="200"/>
      <c r="E49" s="200"/>
      <c r="F49" s="200"/>
      <c r="G49" s="200"/>
      <c r="H49" s="200"/>
    </row>
    <row r="50" spans="1:13" ht="23.25" customHeight="1" x14ac:dyDescent="0.25">
      <c r="A50" s="21" t="s">
        <v>134</v>
      </c>
      <c r="D50" s="23"/>
      <c r="E50" s="23"/>
      <c r="F50" s="147"/>
      <c r="G50" s="23"/>
    </row>
    <row r="51" spans="1:13" ht="12" customHeight="1" x14ac:dyDescent="0.25">
      <c r="A51" s="205" t="s">
        <v>81</v>
      </c>
      <c r="B51" s="206"/>
      <c r="C51" s="207"/>
      <c r="D51" s="103" t="s">
        <v>120</v>
      </c>
      <c r="E51" s="31" t="s">
        <v>50</v>
      </c>
      <c r="F51" s="148" t="s">
        <v>51</v>
      </c>
      <c r="G51" s="31" t="s">
        <v>52</v>
      </c>
    </row>
    <row r="52" spans="1:13" ht="30.75" customHeight="1" x14ac:dyDescent="0.25">
      <c r="A52" s="202" t="s">
        <v>137</v>
      </c>
      <c r="B52" s="203"/>
      <c r="C52" s="204"/>
      <c r="D52" s="107" t="s">
        <v>138</v>
      </c>
      <c r="E52" s="134">
        <v>43160</v>
      </c>
      <c r="F52" s="148">
        <v>1</v>
      </c>
      <c r="G52" s="68">
        <v>24</v>
      </c>
      <c r="I52" s="48"/>
      <c r="J52" s="48"/>
      <c r="K52" s="48"/>
      <c r="L52" s="48"/>
      <c r="M52" s="48"/>
    </row>
    <row r="53" spans="1:13" s="4" customFormat="1" ht="13.5" customHeight="1" x14ac:dyDescent="0.25">
      <c r="A53" s="105" t="s">
        <v>7</v>
      </c>
      <c r="B53" s="106"/>
      <c r="C53" s="104"/>
      <c r="D53" s="104"/>
      <c r="E53" s="46"/>
      <c r="F53" s="149"/>
      <c r="G53" s="47">
        <f>SUM(G52:G52)</f>
        <v>24</v>
      </c>
    </row>
    <row r="54" spans="1:13" s="4" customFormat="1" ht="13.5" customHeight="1" x14ac:dyDescent="0.25">
      <c r="A54" s="80"/>
      <c r="B54" s="81"/>
      <c r="C54" s="81"/>
      <c r="D54" s="81"/>
      <c r="E54" s="82"/>
      <c r="F54" s="150"/>
      <c r="G54" s="83"/>
    </row>
    <row r="55" spans="1:13" x14ac:dyDescent="0.25">
      <c r="A55" s="21" t="s">
        <v>42</v>
      </c>
      <c r="D55" s="23"/>
      <c r="E55" s="23"/>
      <c r="F55" s="147"/>
      <c r="G55" s="23"/>
    </row>
    <row r="56" spans="1:13" x14ac:dyDescent="0.25">
      <c r="A56" s="21" t="s">
        <v>43</v>
      </c>
      <c r="D56" s="23"/>
      <c r="E56" s="23"/>
      <c r="F56" s="147"/>
      <c r="G56" s="23"/>
    </row>
    <row r="57" spans="1:13" ht="23.25" customHeight="1" x14ac:dyDescent="0.25">
      <c r="A57" s="201" t="s">
        <v>54</v>
      </c>
      <c r="B57" s="179"/>
      <c r="C57" s="179"/>
      <c r="D57" s="179"/>
      <c r="E57" s="161"/>
      <c r="F57" s="151" t="s">
        <v>51</v>
      </c>
      <c r="G57" s="32" t="s">
        <v>53</v>
      </c>
    </row>
    <row r="58" spans="1:13" x14ac:dyDescent="0.25">
      <c r="A58" s="201" t="s">
        <v>68</v>
      </c>
      <c r="B58" s="179"/>
      <c r="C58" s="179"/>
      <c r="D58" s="179"/>
      <c r="E58" s="161"/>
      <c r="F58" s="148"/>
      <c r="G58" s="31">
        <v>0</v>
      </c>
    </row>
    <row r="59" spans="1:13" x14ac:dyDescent="0.25">
      <c r="A59" s="23"/>
      <c r="D59" s="23"/>
      <c r="E59" s="23"/>
      <c r="F59" s="147"/>
      <c r="G59" s="23"/>
    </row>
    <row r="60" spans="1:13" x14ac:dyDescent="0.25">
      <c r="A60" s="23"/>
      <c r="D60" s="23"/>
      <c r="E60" s="23"/>
      <c r="F60" s="147"/>
      <c r="G60" s="23"/>
    </row>
    <row r="61" spans="1:13" x14ac:dyDescent="0.25">
      <c r="A61" s="57"/>
      <c r="B61" s="28"/>
      <c r="C61" s="86"/>
      <c r="D61" s="87"/>
      <c r="E61" s="88"/>
      <c r="F61" s="152"/>
      <c r="G61" s="57"/>
      <c r="H61" s="57"/>
    </row>
    <row r="62" spans="1:13" x14ac:dyDescent="0.25">
      <c r="A62" s="89" t="s">
        <v>107</v>
      </c>
      <c r="B62" s="28"/>
      <c r="C62" s="90"/>
      <c r="D62" s="57"/>
      <c r="E62" s="91"/>
      <c r="F62" s="153"/>
      <c r="G62" s="91"/>
      <c r="H62" s="57"/>
    </row>
    <row r="63" spans="1:13" x14ac:dyDescent="0.25">
      <c r="A63" s="21" t="s">
        <v>135</v>
      </c>
      <c r="B63" s="69"/>
      <c r="C63" s="70"/>
      <c r="D63" s="21"/>
      <c r="E63" s="33"/>
      <c r="F63" s="154"/>
      <c r="G63" s="33"/>
    </row>
    <row r="64" spans="1:13" ht="41.25" customHeight="1" x14ac:dyDescent="0.25">
      <c r="A64" s="190" t="s">
        <v>140</v>
      </c>
      <c r="B64" s="191"/>
      <c r="C64" s="191"/>
      <c r="D64" s="191"/>
      <c r="E64" s="191"/>
      <c r="F64" s="191"/>
      <c r="G64" s="191"/>
      <c r="H64" s="192"/>
    </row>
    <row r="67" spans="1:6" x14ac:dyDescent="0.25">
      <c r="A67" s="4" t="s">
        <v>69</v>
      </c>
      <c r="B67" s="43"/>
      <c r="C67" s="44"/>
      <c r="D67" s="4"/>
      <c r="E67" s="4" t="s">
        <v>70</v>
      </c>
      <c r="F67" s="125"/>
    </row>
    <row r="68" spans="1:6" x14ac:dyDescent="0.25">
      <c r="A68" s="4" t="s">
        <v>71</v>
      </c>
      <c r="B68" s="43"/>
      <c r="C68" s="44"/>
      <c r="D68" s="4"/>
      <c r="E68" s="4"/>
      <c r="F68" s="125"/>
    </row>
    <row r="69" spans="1:6" x14ac:dyDescent="0.25">
      <c r="A69" s="4" t="s">
        <v>108</v>
      </c>
      <c r="B69" s="43"/>
      <c r="C69" s="44"/>
      <c r="D69" s="4"/>
      <c r="E69" s="4"/>
      <c r="F69" s="125"/>
    </row>
    <row r="71" spans="1:6" x14ac:dyDescent="0.25">
      <c r="A71" s="23" t="s">
        <v>72</v>
      </c>
      <c r="B71" s="84"/>
    </row>
    <row r="72" spans="1:6" x14ac:dyDescent="0.25">
      <c r="A72" s="23" t="s">
        <v>73</v>
      </c>
      <c r="B72" s="84"/>
      <c r="C72" s="42" t="s">
        <v>24</v>
      </c>
    </row>
    <row r="73" spans="1:6" x14ac:dyDescent="0.25">
      <c r="A73" s="23" t="s">
        <v>74</v>
      </c>
      <c r="B73" s="84"/>
      <c r="C73" s="42" t="s">
        <v>75</v>
      </c>
    </row>
    <row r="74" spans="1:6" x14ac:dyDescent="0.25">
      <c r="A74" s="23" t="s">
        <v>76</v>
      </c>
      <c r="B74" s="84"/>
      <c r="C74" s="42" t="s">
        <v>77</v>
      </c>
    </row>
  </sheetData>
  <mergeCells count="36">
    <mergeCell ref="A64:H64"/>
    <mergeCell ref="A11:H11"/>
    <mergeCell ref="A12:B12"/>
    <mergeCell ref="A48:B48"/>
    <mergeCell ref="A29:B29"/>
    <mergeCell ref="A31:B31"/>
    <mergeCell ref="A49:H49"/>
    <mergeCell ref="A57:E57"/>
    <mergeCell ref="A58:E58"/>
    <mergeCell ref="A52:C52"/>
    <mergeCell ref="A51:C51"/>
    <mergeCell ref="A47:B47"/>
    <mergeCell ref="A32:B32"/>
    <mergeCell ref="A33:B33"/>
    <mergeCell ref="A34:B34"/>
    <mergeCell ref="A35:B35"/>
    <mergeCell ref="A36:B36"/>
    <mergeCell ref="A43:B43"/>
    <mergeCell ref="A46:B46"/>
    <mergeCell ref="A37:B37"/>
    <mergeCell ref="A40:B40"/>
    <mergeCell ref="A3:B3"/>
    <mergeCell ref="A6:H6"/>
    <mergeCell ref="A25:B25"/>
    <mergeCell ref="A27:B27"/>
    <mergeCell ref="A23:B23"/>
    <mergeCell ref="A14:B14"/>
    <mergeCell ref="A15:B15"/>
    <mergeCell ref="A17:B17"/>
    <mergeCell ref="A18:B18"/>
    <mergeCell ref="A20:B20"/>
    <mergeCell ref="A7:B7"/>
    <mergeCell ref="A8:B8"/>
    <mergeCell ref="A10:B10"/>
    <mergeCell ref="A4:B4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2019-01-28T02:07:17Z</cp:lastPrinted>
  <dcterms:created xsi:type="dcterms:W3CDTF">2013-02-18T04:38:06Z</dcterms:created>
  <dcterms:modified xsi:type="dcterms:W3CDTF">2019-02-11T23:59:29Z</dcterms:modified>
</cp:coreProperties>
</file>