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46" i="8"/>
  <c r="G25"/>
  <c r="H25"/>
  <c r="H47"/>
  <c r="F37"/>
  <c r="G34"/>
  <c r="F34"/>
  <c r="E34"/>
  <c r="H33"/>
  <c r="H32"/>
  <c r="H31"/>
  <c r="H30"/>
  <c r="H28"/>
  <c r="G28"/>
  <c r="F28"/>
  <c r="E28"/>
  <c r="G27"/>
  <c r="F26"/>
  <c r="E26"/>
  <c r="F21"/>
  <c r="E21"/>
  <c r="F41"/>
  <c r="G41"/>
  <c r="G39"/>
  <c r="E38"/>
  <c r="E37"/>
  <c r="H37"/>
  <c r="F8"/>
  <c r="E8"/>
  <c r="H8"/>
  <c r="H39"/>
  <c r="E42"/>
  <c r="G53"/>
  <c r="G8"/>
  <c r="E43"/>
  <c r="D3"/>
  <c r="D44"/>
  <c r="E41"/>
  <c r="F40"/>
  <c r="E40"/>
  <c r="H40"/>
  <c r="H41"/>
  <c r="H12"/>
  <c r="H15"/>
  <c r="H18"/>
  <c r="H21"/>
  <c r="G21"/>
  <c r="G18"/>
  <c r="G15"/>
  <c r="G12"/>
  <c r="F27"/>
  <c r="E27"/>
  <c r="C27"/>
  <c r="C26"/>
  <c r="C23"/>
  <c r="C22"/>
  <c r="C17"/>
  <c r="C16"/>
  <c r="H27"/>
  <c r="H26"/>
  <c r="F23"/>
  <c r="E23"/>
  <c r="D23"/>
  <c r="H23"/>
  <c r="F22"/>
  <c r="E22"/>
  <c r="D22"/>
  <c r="H22"/>
  <c r="F20"/>
  <c r="E20"/>
  <c r="D20"/>
  <c r="H20"/>
  <c r="F19"/>
  <c r="E19"/>
  <c r="D19"/>
  <c r="H19"/>
  <c r="F17"/>
  <c r="E17"/>
  <c r="D17"/>
  <c r="H17"/>
  <c r="F16"/>
  <c r="E16"/>
  <c r="D16"/>
  <c r="H16"/>
  <c r="F14"/>
  <c r="E14"/>
  <c r="D14"/>
  <c r="H14"/>
  <c r="F13"/>
  <c r="E13"/>
  <c r="D13"/>
  <c r="H13"/>
  <c r="F10"/>
  <c r="E10"/>
  <c r="D10"/>
  <c r="H10"/>
  <c r="F9"/>
  <c r="E9"/>
  <c r="D9"/>
  <c r="H9"/>
  <c r="G23"/>
  <c r="G22"/>
  <c r="G20"/>
  <c r="G19"/>
  <c r="G17"/>
  <c r="G16"/>
  <c r="G14"/>
  <c r="G13"/>
  <c r="G10"/>
  <c r="G9"/>
  <c r="C20"/>
  <c r="C19"/>
  <c r="C14"/>
  <c r="C13"/>
  <c r="C10"/>
  <c r="C9"/>
  <c r="F38"/>
  <c r="G38"/>
  <c r="H38"/>
  <c r="H45"/>
  <c r="G36"/>
  <c r="G42"/>
  <c r="G43"/>
  <c r="F42"/>
  <c r="F43"/>
  <c r="H44"/>
  <c r="H36"/>
</calcChain>
</file>

<file path=xl/comments1.xml><?xml version="1.0" encoding="utf-8"?>
<comments xmlns="http://schemas.openxmlformats.org/spreadsheetml/2006/main">
  <authors>
    <author>Finans</author>
  </authors>
  <commentList>
    <comment ref="C36" author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Малышева
Скандинавия-продали Слесаренко
Люлин
Здор
Штейн-продал Гришину</t>
        </r>
      </text>
    </comment>
    <comment ref="A39" authorId="0">
      <text>
        <r>
          <rPr>
            <b/>
            <sz val="9"/>
            <color indexed="81"/>
            <rFont val="Tahoma"/>
            <charset val="1"/>
          </rPr>
          <t>Finans:</t>
        </r>
        <r>
          <rPr>
            <sz val="9"/>
            <color indexed="81"/>
            <rFont val="Tahoma"/>
            <charset val="1"/>
          </rPr>
          <t xml:space="preserve">
начисления (250 месяц*12=3000) козицкий
начисления (250 месяц*12=3000) ростелеком</t>
        </r>
      </text>
    </comment>
  </commentList>
</comments>
</file>

<file path=xl/sharedStrings.xml><?xml version="1.0" encoding="utf-8"?>
<sst xmlns="http://schemas.openxmlformats.org/spreadsheetml/2006/main" count="176" uniqueCount="156">
  <si>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</si>
  <si>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</si>
  <si>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</si>
  <si>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</si>
  <si>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</si>
  <si>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</si>
  <si>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</si>
  <si>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</si>
  <si>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</si>
  <si>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</si>
  <si>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</si>
  <si>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</si>
  <si>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</si>
  <si>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</si>
  <si>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</si>
  <si>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</si>
  <si>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</si>
  <si>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</si>
  <si>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</si>
  <si>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</si>
  <si>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</si>
  <si>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</si>
  <si>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</si>
  <si>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</si>
  <si>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</si>
  <si>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</si>
  <si>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</si>
  <si>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</si>
  <si>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</si>
  <si>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</si>
  <si>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</si>
  <si>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</si>
  <si>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</si>
  <si>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</si>
  <si>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</si>
  <si>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</si>
  <si>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</si>
  <si>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</si>
  <si>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</si>
  <si>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</si>
  <si>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</si>
  <si>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</si>
  <si>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</si>
  <si>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</si>
  <si>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</si>
  <si>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</si>
  <si>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</si>
  <si>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</si>
  <si>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</si>
  <si>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</si>
  <si>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</si>
  <si>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</si>
  <si>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</si>
  <si>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</si>
  <si>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</si>
  <si>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</si>
  <si>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</si>
  <si>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</si>
  <si>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</si>
  <si>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</si>
  <si>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</si>
  <si>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</si>
  <si>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</si>
  <si>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</si>
  <si>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</si>
  <si>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</si>
  <si>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</si>
  <si>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</si>
  <si>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</si>
  <si>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</si>
  <si>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</si>
  <si>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</si>
  <si>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</si>
  <si>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</si>
  <si>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</si>
  <si>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</si>
  <si>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</si>
  <si>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</si>
  <si>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</si>
  <si>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</si>
  <si>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</si>
  <si>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</si>
  <si>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</si>
  <si>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</si>
  <si>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</si>
  <si>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4. Текущий ремонт коммуникаций, проходящих через нежилые помещения</t>
  </si>
  <si>
    <t>1.4 Вывоз и утилизация ТБО</t>
  </si>
  <si>
    <t>неименование работ</t>
  </si>
  <si>
    <t>1.Сведения об Управляющей компании Ленинского района-1</t>
  </si>
  <si>
    <t xml:space="preserve"> ООО "Управляющая компания Ленинского района-1"</t>
  </si>
  <si>
    <t>ООО "Эра"</t>
  </si>
  <si>
    <t>2-265-897</t>
  </si>
  <si>
    <t>01.06.2008г.</t>
  </si>
  <si>
    <t>Светланская, 127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</si>
  <si>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</si>
  <si>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</si>
  <si>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</si>
  <si>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</si>
  <si>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</si>
  <si>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</si>
  <si>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</si>
  <si>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</si>
  <si>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</si>
  <si>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</si>
  <si>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</si>
  <si>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</si>
  <si>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</si>
  <si>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</si>
  <si>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</si>
  <si>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</si>
  <si>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Чистый двор"</t>
  </si>
  <si>
    <t>ул. Тунгусская,8</t>
  </si>
  <si>
    <t>ул. Светланская</t>
  </si>
  <si>
    <t xml:space="preserve">                                                 №  127</t>
  </si>
  <si>
    <t>Часть 4</t>
  </si>
  <si>
    <t>Ленинского района-1"</t>
  </si>
  <si>
    <t>1 748,99 м2</t>
  </si>
  <si>
    <t>Колличество проживающих</t>
  </si>
  <si>
    <t>Итого по дому:</t>
  </si>
  <si>
    <t>Прочие услуги:</t>
  </si>
  <si>
    <t>итого по прочим услугам:</t>
  </si>
  <si>
    <t>Примечание: Указанный тариф действует с 01.05.2014г.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</si>
  <si>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</si>
  <si>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</si>
  <si>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</si>
  <si>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</si>
  <si>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</si>
  <si>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в том числе: на текущий ремонт дома</t>
  </si>
  <si>
    <t>5. Телекоммуникационные услуги: Козицуий А.М; Ростелеком.</t>
  </si>
  <si>
    <t>испол-ль</t>
  </si>
  <si>
    <t>ООО Эра</t>
  </si>
  <si>
    <t>ООО " Восток Мегаполис"</t>
  </si>
  <si>
    <t>417,7 м2</t>
  </si>
  <si>
    <t>896,4 м2</t>
  </si>
  <si>
    <t xml:space="preserve">                       Отчет ООО "Управляющей компании Ленинского района-1"  за 2017 г.</t>
  </si>
  <si>
    <t>1.Отчет об исполнении договора управления за 2017 г.(тыс.р.)</t>
  </si>
  <si>
    <t>переходящие остатки д/ср-в на начало 01.01. 2017г.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</si>
  <si>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</si>
  <si>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2017г.</t>
  </si>
  <si>
    <t>3. Перечень работ, выполненных по статье " текущий ремонт"  в 2017 году.</t>
  </si>
  <si>
    <t>План по статье "текущий ремонт" на 2018 год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</si>
  <si>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</si>
  <si>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</si>
  <si>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</si>
  <si>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</si>
  <si>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</si>
  <si>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</si>
  <si>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Очистка от снега и наледи кровли</t>
  </si>
  <si>
    <t>Прим СПК</t>
  </si>
  <si>
    <t>февраль</t>
  </si>
  <si>
    <t>1 компл.</t>
  </si>
  <si>
    <t>Аварийная замена трубопровода ХГВС в подвале+ кв.11,13</t>
  </si>
  <si>
    <t>ноябрь</t>
  </si>
  <si>
    <t>25 п.м.</t>
  </si>
  <si>
    <t>Управляющая компания предлагает: ремонт системы электроснабжения. Выполнение предложенных, или иных необходимых работ возможно за счет дополнительного сбора средств на основании решения общего собрания собственников.</t>
  </si>
  <si>
    <t xml:space="preserve">ИСХ         46   /  03            от   "  19   "   марта           2018г.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</si>
</sst>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4" fillId="0" borderId="0" xfId="0" applyFont="1"/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9" fillId="0" borderId="1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0" fillId="0" borderId="0" xfId="0" applyNumberFormat="1"/>
    <xf numFmtId="164" fontId="6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3" fillId="0" borderId="2" xfId="0" applyFont="1" applyBorder="1" applyAlignment="1"/>
    <xf numFmtId="0" fontId="3" fillId="0" borderId="6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2" fontId="9" fillId="0" borderId="6" xfId="0" applyNumberFormat="1" applyFont="1" applyBorder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164" fontId="3" fillId="0" borderId="0" xfId="0" applyNumberFormat="1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wrapText="1"/>
    </xf>
    <xf numFmtId="0" fontId="12" fillId="0" borderId="0" xfId="0" applyFont="1" applyBorder="1"/>
    <xf numFmtId="164" fontId="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/>
    <xf numFmtId="0" fontId="3" fillId="0" borderId="8" xfId="0" applyFont="1" applyBorder="1" applyAlignment="1"/>
    <xf numFmtId="0" fontId="3" fillId="0" borderId="0" xfId="0" applyFont="1" applyFill="1" applyBorder="1" applyAlignment="1">
      <alignment horizontal="center" wrapText="1"/>
    </xf>
    <xf numFmtId="0" fontId="10" fillId="0" borderId="6" xfId="1" applyFont="1" applyFill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/>
    <xf numFmtId="0" fontId="12" fillId="0" borderId="2" xfId="0" applyFont="1" applyBorder="1" applyAlignment="1"/>
    <xf numFmtId="0" fontId="4" fillId="0" borderId="5" xfId="0" applyFont="1" applyBorder="1" applyAlignment="1"/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164" fontId="3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9" fillId="2" borderId="4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2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14" fontId="3" fillId="0" borderId="2" xfId="0" applyNumberFormat="1" applyFont="1" applyBorder="1" applyAlignment="1">
      <alignment horizontal="center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9" fillId="0" borderId="2" xfId="0" applyFont="1" applyFill="1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4" fillId="0" borderId="6" xfId="0" applyFont="1" applyBorder="1" applyAlignment="1"/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6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5" xfId="0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0" fillId="0" borderId="7" xfId="0" applyBorder="1" applyAlignment="1"/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2" xfId="0" applyFont="1" applyBorder="1" applyAlignment="1"/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0" fillId="0" borderId="6" xfId="0" applyNumberFormat="1" applyBorder="1" applyAlignment="1"/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workbookViewId="0">
      <selection activeCell="E12" sqref="E12"/>
    </sheetView>
  </sheetViews>
  <sheetFormatPr defaultRowHeight="15"/>
  <cols>
    <col min="1" max="1" width="3" customWidth="1"/>
    <col min="2" max="2" width="36" bestFit="1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134</v>
      </c>
      <c r="C1" s="1"/>
    </row>
    <row r="2" spans="1:4" ht="15" customHeight="1">
      <c r="A2" s="2" t="s">
        <v>45</v>
      </c>
      <c r="C2" s="4"/>
    </row>
    <row r="3" spans="1:4" ht="15.75">
      <c r="B3" s="24" t="s">
        <v>113</v>
      </c>
      <c r="C3" s="24" t="s">
        <v>112</v>
      </c>
    </row>
    <row r="4" spans="1:4" ht="14.25" customHeight="1">
      <c r="A4" s="22" t="s">
        <v>155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88</v>
      </c>
      <c r="C6" s="21"/>
    </row>
    <row r="7" spans="1:4" s="23" customFormat="1" ht="12.75" customHeight="1">
      <c r="A7" s="5"/>
      <c r="B7"/>
      <c r="C7"/>
      <c r="D7"/>
    </row>
    <row r="8" spans="1:4" s="3" customFormat="1" ht="15" customHeight="1">
      <c r="A8" s="13" t="s">
        <v>0</v>
      </c>
      <c r="B8" s="14" t="s">
        <v>9</v>
      </c>
      <c r="C8" s="27" t="s">
        <v>89</v>
      </c>
      <c r="D8" s="10"/>
    </row>
    <row r="9" spans="1:4" s="3" customFormat="1" ht="12" customHeight="1">
      <c r="A9" s="13" t="s">
        <v>1</v>
      </c>
      <c r="B9" s="14" t="s">
        <v>10</v>
      </c>
      <c r="C9" s="142" t="s">
        <v>11</v>
      </c>
      <c r="D9" s="143"/>
    </row>
    <row r="10" spans="1:4" s="3" customFormat="1" ht="24" customHeight="1">
      <c r="A10" s="13" t="s">
        <v>2</v>
      </c>
      <c r="B10" s="15" t="s">
        <v>12</v>
      </c>
      <c r="C10" s="144" t="s">
        <v>94</v>
      </c>
      <c r="D10" s="145"/>
    </row>
    <row r="11" spans="1:4" s="3" customFormat="1" ht="15" customHeight="1">
      <c r="A11" s="13" t="s">
        <v>3</v>
      </c>
      <c r="B11" s="14" t="s">
        <v>13</v>
      </c>
      <c r="C11" s="142" t="s">
        <v>14</v>
      </c>
      <c r="D11" s="143"/>
    </row>
    <row r="12" spans="1:4" s="3" customFormat="1" ht="18.75" customHeight="1">
      <c r="A12" s="146">
        <v>5</v>
      </c>
      <c r="B12" s="146" t="s">
        <v>95</v>
      </c>
      <c r="C12" s="54" t="s">
        <v>96</v>
      </c>
      <c r="D12" s="55" t="s">
        <v>97</v>
      </c>
    </row>
    <row r="13" spans="1:4" s="3" customFormat="1" ht="14.25" customHeight="1">
      <c r="A13" s="146"/>
      <c r="B13" s="146"/>
      <c r="C13" s="54" t="s">
        <v>98</v>
      </c>
      <c r="D13" s="55" t="s">
        <v>99</v>
      </c>
    </row>
    <row r="14" spans="1:4" s="3" customFormat="1">
      <c r="A14" s="146"/>
      <c r="B14" s="146"/>
      <c r="C14" s="54" t="s">
        <v>100</v>
      </c>
      <c r="D14" s="55" t="s">
        <v>101</v>
      </c>
    </row>
    <row r="15" spans="1:4" s="3" customFormat="1" ht="16.5" customHeight="1">
      <c r="A15" s="146"/>
      <c r="B15" s="146"/>
      <c r="C15" s="54" t="s">
        <v>102</v>
      </c>
      <c r="D15" s="55" t="s">
        <v>103</v>
      </c>
    </row>
    <row r="16" spans="1:4" s="3" customFormat="1" ht="16.5" customHeight="1">
      <c r="A16" s="146"/>
      <c r="B16" s="146"/>
      <c r="C16" s="54" t="s">
        <v>104</v>
      </c>
      <c r="D16" s="55" t="s">
        <v>105</v>
      </c>
    </row>
    <row r="17" spans="1:4" s="5" customFormat="1" ht="15.75" customHeight="1">
      <c r="A17" s="146"/>
      <c r="B17" s="146"/>
      <c r="C17" s="54" t="s">
        <v>106</v>
      </c>
      <c r="D17" s="55" t="s">
        <v>107</v>
      </c>
    </row>
    <row r="18" spans="1:4" s="5" customFormat="1" ht="15.75" customHeight="1">
      <c r="A18" s="146"/>
      <c r="B18" s="146"/>
      <c r="C18" s="56" t="s">
        <v>108</v>
      </c>
      <c r="D18" s="55" t="s">
        <v>109</v>
      </c>
    </row>
    <row r="19" spans="1:4" ht="21.75" customHeight="1">
      <c r="A19" s="13" t="s">
        <v>4</v>
      </c>
      <c r="B19" s="14" t="s">
        <v>15</v>
      </c>
      <c r="C19" s="147" t="s">
        <v>84</v>
      </c>
      <c r="D19" s="148"/>
    </row>
    <row r="20" spans="1:4" s="5" customFormat="1" ht="20.25" customHeight="1">
      <c r="A20" s="13" t="s">
        <v>5</v>
      </c>
      <c r="B20" s="14" t="s">
        <v>16</v>
      </c>
      <c r="C20" s="149" t="s">
        <v>49</v>
      </c>
      <c r="D20" s="150"/>
    </row>
    <row r="21" spans="1:4" s="5" customFormat="1" ht="15" customHeight="1">
      <c r="A21" s="13" t="s">
        <v>6</v>
      </c>
      <c r="B21" s="14" t="s">
        <v>17</v>
      </c>
      <c r="C21" s="144" t="s">
        <v>18</v>
      </c>
      <c r="D21" s="151"/>
    </row>
    <row r="22" spans="1:4" ht="13.5" customHeight="1">
      <c r="A22" s="25"/>
      <c r="B22" s="26"/>
      <c r="C22" s="25"/>
      <c r="D22" s="25"/>
    </row>
    <row r="23" spans="1:4">
      <c r="A23" s="8" t="s">
        <v>19</v>
      </c>
      <c r="B23" s="17"/>
      <c r="C23" s="17"/>
      <c r="D23" s="109"/>
    </row>
    <row r="24" spans="1:4" ht="12.75" customHeight="1">
      <c r="A24" s="16"/>
      <c r="B24" s="17"/>
      <c r="C24" s="17"/>
      <c r="D24" s="17"/>
    </row>
    <row r="25" spans="1:4">
      <c r="A25" s="6"/>
      <c r="B25" s="18" t="s">
        <v>20</v>
      </c>
      <c r="C25" s="7" t="s">
        <v>21</v>
      </c>
      <c r="D25" s="9" t="s">
        <v>22</v>
      </c>
    </row>
    <row r="26" spans="1:4" ht="30.75" customHeight="1">
      <c r="A26" s="152" t="s">
        <v>25</v>
      </c>
      <c r="B26" s="153"/>
      <c r="C26" s="153"/>
      <c r="D26" s="154"/>
    </row>
    <row r="27" spans="1:4" ht="12" customHeight="1">
      <c r="A27" s="51"/>
      <c r="B27" s="52"/>
      <c r="C27" s="52"/>
      <c r="D27" s="53"/>
    </row>
    <row r="28" spans="1:4" ht="13.5" customHeight="1">
      <c r="A28" s="7">
        <v>1</v>
      </c>
      <c r="B28" s="6" t="s">
        <v>110</v>
      </c>
      <c r="C28" s="6" t="s">
        <v>23</v>
      </c>
      <c r="D28" s="6" t="s">
        <v>24</v>
      </c>
    </row>
    <row r="29" spans="1:4">
      <c r="A29" s="20" t="s">
        <v>26</v>
      </c>
      <c r="B29" s="19"/>
      <c r="C29" s="19"/>
      <c r="D29" s="19"/>
    </row>
    <row r="30" spans="1:4">
      <c r="A30" s="7">
        <v>1</v>
      </c>
      <c r="B30" s="6" t="s">
        <v>90</v>
      </c>
      <c r="C30" s="6" t="s">
        <v>111</v>
      </c>
      <c r="D30" s="6" t="s">
        <v>91</v>
      </c>
    </row>
    <row r="31" spans="1:4">
      <c r="A31" s="20" t="s">
        <v>38</v>
      </c>
      <c r="B31" s="19"/>
      <c r="C31" s="19"/>
      <c r="D31" s="19"/>
    </row>
    <row r="32" spans="1:4">
      <c r="A32" s="20" t="s">
        <v>39</v>
      </c>
      <c r="B32" s="19"/>
      <c r="C32" s="19"/>
      <c r="D32" s="19"/>
    </row>
    <row r="33" spans="1:4">
      <c r="A33" s="7">
        <v>1</v>
      </c>
      <c r="B33" s="6" t="s">
        <v>131</v>
      </c>
      <c r="C33" s="6" t="s">
        <v>111</v>
      </c>
      <c r="D33" s="6" t="s">
        <v>27</v>
      </c>
    </row>
    <row r="34" spans="1:4">
      <c r="A34" s="20" t="s">
        <v>28</v>
      </c>
      <c r="B34" s="19"/>
      <c r="C34" s="19"/>
      <c r="D34" s="19"/>
    </row>
    <row r="35" spans="1:4">
      <c r="A35" s="7">
        <v>1</v>
      </c>
      <c r="B35" s="6" t="s">
        <v>29</v>
      </c>
      <c r="C35" s="6" t="s">
        <v>23</v>
      </c>
      <c r="D35" s="6" t="s">
        <v>24</v>
      </c>
    </row>
    <row r="36" spans="1:4" ht="15" customHeight="1">
      <c r="A36" s="28"/>
      <c r="B36" s="12"/>
      <c r="C36" s="12"/>
      <c r="D36" s="12"/>
    </row>
    <row r="37" spans="1:4">
      <c r="A37" s="4" t="s">
        <v>44</v>
      </c>
      <c r="B37" s="19"/>
      <c r="C37" s="19"/>
      <c r="D37" s="19"/>
    </row>
    <row r="38" spans="1:4">
      <c r="A38" s="7">
        <v>1</v>
      </c>
      <c r="B38" s="6" t="s">
        <v>30</v>
      </c>
      <c r="C38" s="140">
        <v>1940</v>
      </c>
      <c r="D38" s="141"/>
    </row>
    <row r="39" spans="1:4" ht="15" customHeight="1">
      <c r="A39" s="7">
        <v>2</v>
      </c>
      <c r="B39" s="6" t="s">
        <v>32</v>
      </c>
      <c r="C39" s="140">
        <v>4</v>
      </c>
      <c r="D39" s="141"/>
    </row>
    <row r="40" spans="1:4">
      <c r="A40" s="7">
        <v>3</v>
      </c>
      <c r="B40" s="6" t="s">
        <v>33</v>
      </c>
      <c r="C40" s="140">
        <v>3</v>
      </c>
      <c r="D40" s="141"/>
    </row>
    <row r="41" spans="1:4">
      <c r="A41" s="7">
        <v>4</v>
      </c>
      <c r="B41" s="6" t="s">
        <v>31</v>
      </c>
      <c r="C41" s="140" t="s">
        <v>74</v>
      </c>
      <c r="D41" s="141"/>
    </row>
    <row r="42" spans="1:4" ht="15" customHeight="1">
      <c r="A42" s="7">
        <v>5</v>
      </c>
      <c r="B42" s="6" t="s">
        <v>34</v>
      </c>
      <c r="C42" s="140" t="s">
        <v>74</v>
      </c>
      <c r="D42" s="141"/>
    </row>
    <row r="43" spans="1:4">
      <c r="A43" s="7">
        <v>6</v>
      </c>
      <c r="B43" s="6" t="s">
        <v>35</v>
      </c>
      <c r="C43" s="140" t="s">
        <v>116</v>
      </c>
      <c r="D43" s="141"/>
    </row>
    <row r="44" spans="1:4">
      <c r="A44" s="7">
        <v>7</v>
      </c>
      <c r="B44" s="6" t="s">
        <v>36</v>
      </c>
      <c r="C44" s="140" t="s">
        <v>132</v>
      </c>
      <c r="D44" s="141"/>
    </row>
    <row r="45" spans="1:4">
      <c r="A45" s="7">
        <v>8</v>
      </c>
      <c r="B45" s="6" t="s">
        <v>37</v>
      </c>
      <c r="C45" s="140" t="s">
        <v>133</v>
      </c>
      <c r="D45" s="141"/>
    </row>
    <row r="46" spans="1:4">
      <c r="A46" s="7">
        <v>9</v>
      </c>
      <c r="B46" s="6" t="s">
        <v>117</v>
      </c>
      <c r="C46" s="140">
        <v>40</v>
      </c>
      <c r="D46" s="145"/>
    </row>
    <row r="47" spans="1:4">
      <c r="A47" s="7">
        <v>10</v>
      </c>
      <c r="B47" s="6" t="s">
        <v>67</v>
      </c>
      <c r="C47" s="155" t="s">
        <v>92</v>
      </c>
      <c r="D47" s="141"/>
    </row>
    <row r="48" spans="1:4">
      <c r="A48" s="4"/>
    </row>
    <row r="49" spans="1:4">
      <c r="A49" s="4"/>
    </row>
    <row r="51" spans="1:4">
      <c r="A51" s="57"/>
      <c r="B51" s="57"/>
      <c r="C51" s="58"/>
      <c r="D51" s="59"/>
    </row>
    <row r="52" spans="1:4">
      <c r="A52" s="57"/>
      <c r="B52" s="57"/>
      <c r="C52" s="58"/>
      <c r="D52" s="59"/>
    </row>
    <row r="53" spans="1:4">
      <c r="A53" s="57"/>
      <c r="B53" s="57"/>
      <c r="C53" s="58"/>
      <c r="D53" s="59"/>
    </row>
    <row r="54" spans="1:4">
      <c r="A54" s="57"/>
      <c r="B54" s="57"/>
      <c r="C54" s="58"/>
      <c r="D54" s="59"/>
    </row>
    <row r="55" spans="1:4">
      <c r="A55" s="57"/>
      <c r="B55" s="57"/>
      <c r="C55" s="60"/>
      <c r="D55" s="59"/>
    </row>
    <row r="56" spans="1:4">
      <c r="A56" s="57"/>
      <c r="B56" s="57"/>
      <c r="C56" s="61"/>
      <c r="D56" s="59"/>
    </row>
  </sheetData>
  <mergeCells count="19">
    <mergeCell ref="C44:D44"/>
    <mergeCell ref="C45:D45"/>
    <mergeCell ref="C47:D47"/>
    <mergeCell ref="C39:D39"/>
    <mergeCell ref="C40:D40"/>
    <mergeCell ref="C41:D41"/>
    <mergeCell ref="C42:D42"/>
    <mergeCell ref="C43:D43"/>
    <mergeCell ref="C46:D46"/>
    <mergeCell ref="C38:D38"/>
    <mergeCell ref="C9:D9"/>
    <mergeCell ref="C10:D10"/>
    <mergeCell ref="C11:D11"/>
    <mergeCell ref="A12:A18"/>
    <mergeCell ref="B12:B18"/>
    <mergeCell ref="C19:D19"/>
    <mergeCell ref="C20:D20"/>
    <mergeCell ref="C21:D21"/>
    <mergeCell ref="A26:D2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8"/>
  <sheetViews>
    <sheetView topLeftCell="A35" workbookViewId="0">
      <selection sqref="A1:H78"/>
    </sheetView>
  </sheetViews>
  <sheetFormatPr defaultRowHeight="15"/>
  <cols>
    <col min="1" max="1" width="15.85546875" customWidth="1"/>
    <col min="2" max="2" width="13.42578125" style="30" customWidth="1"/>
    <col min="3" max="3" width="8.5703125" style="43" customWidth="1"/>
    <col min="4" max="4" width="8.28515625" customWidth="1"/>
    <col min="5" max="5" width="9" customWidth="1"/>
    <col min="6" max="6" width="9.7109375" customWidth="1"/>
    <col min="7" max="7" width="12.140625" customWidth="1"/>
    <col min="8" max="8" width="7.85546875" customWidth="1"/>
  </cols>
  <sheetData>
    <row r="1" spans="1:26">
      <c r="A1" s="4" t="s">
        <v>122</v>
      </c>
      <c r="B1"/>
      <c r="C1" s="34"/>
      <c r="D1" s="34"/>
      <c r="G1" s="34"/>
      <c r="H1" s="1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 ht="16.5" customHeight="1">
      <c r="A2" s="4" t="s">
        <v>135</v>
      </c>
      <c r="B2"/>
      <c r="C2" s="34"/>
      <c r="D2" s="34"/>
      <c r="G2" s="34"/>
      <c r="H2" s="1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s="123" customFormat="1" ht="21.75" customHeight="1">
      <c r="A3" s="156" t="s">
        <v>136</v>
      </c>
      <c r="B3" s="156"/>
      <c r="C3" s="116"/>
      <c r="D3" s="117">
        <f>D4+D5</f>
        <v>-1147.75</v>
      </c>
      <c r="E3" s="118"/>
      <c r="F3" s="119"/>
      <c r="G3" s="119"/>
      <c r="H3" s="120"/>
      <c r="I3" s="121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</row>
    <row r="4" spans="1:26" s="123" customFormat="1" ht="15" customHeight="1">
      <c r="A4" s="156" t="s">
        <v>123</v>
      </c>
      <c r="B4" s="157"/>
      <c r="C4" s="116"/>
      <c r="D4" s="117">
        <v>95.41</v>
      </c>
      <c r="E4" s="118"/>
      <c r="F4" s="119"/>
      <c r="G4" s="119"/>
      <c r="H4" s="124"/>
      <c r="I4" s="121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</row>
    <row r="5" spans="1:26" s="123" customFormat="1" ht="13.5" customHeight="1">
      <c r="A5" s="156" t="s">
        <v>124</v>
      </c>
      <c r="B5" s="157"/>
      <c r="C5" s="116"/>
      <c r="D5" s="117">
        <v>-1243.1600000000001</v>
      </c>
      <c r="E5" s="118"/>
      <c r="F5" s="119"/>
      <c r="G5" s="119"/>
      <c r="H5" s="120"/>
      <c r="I5" s="121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</row>
    <row r="6" spans="1:26" ht="15" customHeight="1">
      <c r="A6" s="158" t="s">
        <v>137</v>
      </c>
      <c r="B6" s="159"/>
      <c r="C6" s="159"/>
      <c r="D6" s="159"/>
      <c r="E6" s="159"/>
      <c r="F6" s="159"/>
      <c r="G6" s="159"/>
      <c r="H6" s="160"/>
      <c r="I6" s="108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spans="1:26" ht="56.25" customHeight="1">
      <c r="A7" s="161" t="s">
        <v>55</v>
      </c>
      <c r="B7" s="167"/>
      <c r="C7" s="39" t="s">
        <v>56</v>
      </c>
      <c r="D7" s="29" t="s">
        <v>57</v>
      </c>
      <c r="E7" s="29" t="s">
        <v>58</v>
      </c>
      <c r="F7" s="29" t="s">
        <v>59</v>
      </c>
      <c r="G7" s="35" t="s">
        <v>60</v>
      </c>
      <c r="H7" s="29" t="s">
        <v>61</v>
      </c>
      <c r="J7" s="69"/>
    </row>
    <row r="8" spans="1:26" ht="17.25" customHeight="1">
      <c r="A8" s="161" t="s">
        <v>62</v>
      </c>
      <c r="B8" s="162"/>
      <c r="C8" s="40">
        <v>15.12</v>
      </c>
      <c r="D8" s="68">
        <v>-69.19</v>
      </c>
      <c r="E8" s="68">
        <f>E12+E15+E18+E21</f>
        <v>317.33000000000004</v>
      </c>
      <c r="F8" s="68">
        <f>F12+F15+F18+F21</f>
        <v>287.15999999999997</v>
      </c>
      <c r="G8" s="68">
        <f>F8</f>
        <v>287.15999999999997</v>
      </c>
      <c r="H8" s="65">
        <f>F8-E8+D8</f>
        <v>-99.36000000000007</v>
      </c>
      <c r="J8" s="69"/>
    </row>
    <row r="9" spans="1:26">
      <c r="A9" s="36" t="s">
        <v>63</v>
      </c>
      <c r="B9" s="37"/>
      <c r="C9" s="41">
        <f>C8-C10</f>
        <v>13.607999999999999</v>
      </c>
      <c r="D9" s="46">
        <f>D8-D10</f>
        <v>-62.271000000000001</v>
      </c>
      <c r="E9" s="46">
        <f>E8-E10</f>
        <v>285.59700000000004</v>
      </c>
      <c r="F9" s="46">
        <f>F8-F10</f>
        <v>258.44399999999996</v>
      </c>
      <c r="G9" s="46">
        <f>G8-G10</f>
        <v>258.44399999999996</v>
      </c>
      <c r="H9" s="46">
        <f t="shared" ref="H9:H10" si="0">F9-E9+D9</f>
        <v>-89.424000000000078</v>
      </c>
      <c r="J9" s="69"/>
    </row>
    <row r="10" spans="1:26">
      <c r="A10" s="163" t="s">
        <v>64</v>
      </c>
      <c r="B10" s="164"/>
      <c r="C10" s="41">
        <f>C8*10%</f>
        <v>1.512</v>
      </c>
      <c r="D10" s="46">
        <f>D8*10%</f>
        <v>-6.9190000000000005</v>
      </c>
      <c r="E10" s="46">
        <f>E8*10%</f>
        <v>31.733000000000004</v>
      </c>
      <c r="F10" s="46">
        <f>F8*10%</f>
        <v>28.715999999999998</v>
      </c>
      <c r="G10" s="46">
        <f>G8*10%</f>
        <v>28.715999999999998</v>
      </c>
      <c r="H10" s="46">
        <f t="shared" si="0"/>
        <v>-9.936000000000007</v>
      </c>
      <c r="J10" s="69"/>
    </row>
    <row r="11" spans="1:26" ht="12.75" customHeight="1">
      <c r="A11" s="168" t="s">
        <v>65</v>
      </c>
      <c r="B11" s="169"/>
      <c r="C11" s="169"/>
      <c r="D11" s="169"/>
      <c r="E11" s="169"/>
      <c r="F11" s="169"/>
      <c r="G11" s="169"/>
      <c r="H11" s="162"/>
      <c r="J11" s="69"/>
    </row>
    <row r="12" spans="1:26">
      <c r="A12" s="165" t="s">
        <v>46</v>
      </c>
      <c r="B12" s="166"/>
      <c r="C12" s="40">
        <v>5.65</v>
      </c>
      <c r="D12" s="66">
        <v>-25.1</v>
      </c>
      <c r="E12" s="66">
        <v>118.58</v>
      </c>
      <c r="F12" s="66">
        <v>107.31</v>
      </c>
      <c r="G12" s="66">
        <f>F12</f>
        <v>107.31</v>
      </c>
      <c r="H12" s="46">
        <f>F12-E12+D12</f>
        <v>-36.369999999999997</v>
      </c>
      <c r="J12" s="69"/>
    </row>
    <row r="13" spans="1:26">
      <c r="A13" s="36" t="s">
        <v>63</v>
      </c>
      <c r="B13" s="37"/>
      <c r="C13" s="41">
        <f>C12-C14</f>
        <v>5.085</v>
      </c>
      <c r="D13" s="46">
        <f>D12-D14</f>
        <v>-22.59</v>
      </c>
      <c r="E13" s="46">
        <f>E12-E14</f>
        <v>106.72199999999999</v>
      </c>
      <c r="F13" s="46">
        <f>F12-F14</f>
        <v>96.579000000000008</v>
      </c>
      <c r="G13" s="46">
        <f>G12-G14</f>
        <v>96.579000000000008</v>
      </c>
      <c r="H13" s="46">
        <f t="shared" ref="H13:H23" si="1">F13-E13+D13</f>
        <v>-32.73299999999999</v>
      </c>
    </row>
    <row r="14" spans="1:26">
      <c r="A14" s="163" t="s">
        <v>64</v>
      </c>
      <c r="B14" s="164"/>
      <c r="C14" s="41">
        <f>C12*10%</f>
        <v>0.56500000000000006</v>
      </c>
      <c r="D14" s="46">
        <f>D12*10%</f>
        <v>-2.5100000000000002</v>
      </c>
      <c r="E14" s="46">
        <f>E12*10%</f>
        <v>11.858000000000001</v>
      </c>
      <c r="F14" s="46">
        <f>F12*10%</f>
        <v>10.731000000000002</v>
      </c>
      <c r="G14" s="46">
        <f>G12*10%</f>
        <v>10.731000000000002</v>
      </c>
      <c r="H14" s="46">
        <f t="shared" si="1"/>
        <v>-3.6369999999999991</v>
      </c>
    </row>
    <row r="15" spans="1:26" ht="23.25" customHeight="1">
      <c r="A15" s="165" t="s">
        <v>40</v>
      </c>
      <c r="B15" s="166"/>
      <c r="C15" s="40">
        <v>3.45</v>
      </c>
      <c r="D15" s="66">
        <v>-15.16</v>
      </c>
      <c r="E15" s="66">
        <v>72.41</v>
      </c>
      <c r="F15" s="66">
        <v>65.52</v>
      </c>
      <c r="G15" s="66">
        <f>F15</f>
        <v>65.52</v>
      </c>
      <c r="H15" s="46">
        <f t="shared" si="1"/>
        <v>-22.05</v>
      </c>
    </row>
    <row r="16" spans="1:26">
      <c r="A16" s="36" t="s">
        <v>63</v>
      </c>
      <c r="B16" s="37"/>
      <c r="C16" s="41">
        <f>C15-C17</f>
        <v>3.105</v>
      </c>
      <c r="D16" s="46">
        <f>D15-D17</f>
        <v>-13.644</v>
      </c>
      <c r="E16" s="46">
        <f>E15-E17</f>
        <v>65.168999999999997</v>
      </c>
      <c r="F16" s="46">
        <f>F15-F17</f>
        <v>58.967999999999996</v>
      </c>
      <c r="G16" s="46">
        <f>G15-G17</f>
        <v>58.967999999999996</v>
      </c>
      <c r="H16" s="46">
        <f t="shared" si="1"/>
        <v>-19.844999999999999</v>
      </c>
    </row>
    <row r="17" spans="1:10" ht="15" customHeight="1">
      <c r="A17" s="163" t="s">
        <v>64</v>
      </c>
      <c r="B17" s="164"/>
      <c r="C17" s="41">
        <f>C15*10%</f>
        <v>0.34500000000000003</v>
      </c>
      <c r="D17" s="46">
        <f>D15*10%</f>
        <v>-1.516</v>
      </c>
      <c r="E17" s="46">
        <f>E15*10%</f>
        <v>7.2409999999999997</v>
      </c>
      <c r="F17" s="46">
        <f>F15*10%</f>
        <v>6.5519999999999996</v>
      </c>
      <c r="G17" s="46">
        <f>G15*10%</f>
        <v>6.5519999999999996</v>
      </c>
      <c r="H17" s="46">
        <f t="shared" si="1"/>
        <v>-2.2050000000000001</v>
      </c>
    </row>
    <row r="18" spans="1:10" ht="12" customHeight="1">
      <c r="A18" s="165" t="s">
        <v>47</v>
      </c>
      <c r="B18" s="166"/>
      <c r="C18" s="39">
        <v>2.37</v>
      </c>
      <c r="D18" s="66">
        <v>-10.47</v>
      </c>
      <c r="E18" s="66">
        <v>49.74</v>
      </c>
      <c r="F18" s="66">
        <v>45.01</v>
      </c>
      <c r="G18" s="66">
        <f>F18</f>
        <v>45.01</v>
      </c>
      <c r="H18" s="46">
        <f t="shared" si="1"/>
        <v>-15.200000000000005</v>
      </c>
    </row>
    <row r="19" spans="1:10" ht="13.5" customHeight="1">
      <c r="A19" s="36" t="s">
        <v>63</v>
      </c>
      <c r="B19" s="37"/>
      <c r="C19" s="41">
        <f>C18-C20</f>
        <v>2.133</v>
      </c>
      <c r="D19" s="46">
        <f>D18-D20</f>
        <v>-9.423</v>
      </c>
      <c r="E19" s="46">
        <f>E18-E20</f>
        <v>44.766000000000005</v>
      </c>
      <c r="F19" s="46">
        <f>F18-F20</f>
        <v>40.509</v>
      </c>
      <c r="G19" s="46">
        <f>G18-G20</f>
        <v>40.509</v>
      </c>
      <c r="H19" s="46">
        <f t="shared" si="1"/>
        <v>-13.680000000000005</v>
      </c>
    </row>
    <row r="20" spans="1:10" ht="12.75" customHeight="1">
      <c r="A20" s="163" t="s">
        <v>64</v>
      </c>
      <c r="B20" s="164"/>
      <c r="C20" s="41">
        <f>C18*10%</f>
        <v>0.23700000000000002</v>
      </c>
      <c r="D20" s="46">
        <f>D18*10%</f>
        <v>-1.0470000000000002</v>
      </c>
      <c r="E20" s="46">
        <f>E18*10%</f>
        <v>4.9740000000000002</v>
      </c>
      <c r="F20" s="46">
        <f>F18*10%</f>
        <v>4.5010000000000003</v>
      </c>
      <c r="G20" s="46">
        <f>G18*10%</f>
        <v>4.5010000000000003</v>
      </c>
      <c r="H20" s="46">
        <f t="shared" si="1"/>
        <v>-1.52</v>
      </c>
    </row>
    <row r="21" spans="1:10" ht="14.25" customHeight="1">
      <c r="A21" s="11" t="s">
        <v>86</v>
      </c>
      <c r="B21" s="38"/>
      <c r="C21" s="42">
        <v>3.65</v>
      </c>
      <c r="D21" s="46">
        <v>-18.46</v>
      </c>
      <c r="E21" s="46">
        <f>9.23+2.31+1.89+63.17</f>
        <v>76.600000000000009</v>
      </c>
      <c r="F21" s="46">
        <f>8.36+2.09+1.71+57.16</f>
        <v>69.319999999999993</v>
      </c>
      <c r="G21" s="46">
        <f>F21</f>
        <v>69.319999999999993</v>
      </c>
      <c r="H21" s="46">
        <f t="shared" si="1"/>
        <v>-25.740000000000016</v>
      </c>
    </row>
    <row r="22" spans="1:10" ht="14.25" customHeight="1">
      <c r="A22" s="36" t="s">
        <v>63</v>
      </c>
      <c r="B22" s="37"/>
      <c r="C22" s="41">
        <f>C21-C23</f>
        <v>3.2850000000000001</v>
      </c>
      <c r="D22" s="46">
        <f>D21-D23</f>
        <v>-16.614000000000001</v>
      </c>
      <c r="E22" s="46">
        <f>E21-E23</f>
        <v>68.940000000000012</v>
      </c>
      <c r="F22" s="46">
        <f>F21-F23</f>
        <v>62.387999999999991</v>
      </c>
      <c r="G22" s="46">
        <f>G21-G23</f>
        <v>62.387999999999991</v>
      </c>
      <c r="H22" s="46">
        <f t="shared" si="1"/>
        <v>-23.166000000000022</v>
      </c>
    </row>
    <row r="23" spans="1:10">
      <c r="A23" s="163" t="s">
        <v>64</v>
      </c>
      <c r="B23" s="164"/>
      <c r="C23" s="41">
        <f>C21*10%</f>
        <v>0.36499999999999999</v>
      </c>
      <c r="D23" s="46">
        <f>D21*10%</f>
        <v>-1.8460000000000001</v>
      </c>
      <c r="E23" s="46">
        <f>E21*10%</f>
        <v>7.660000000000001</v>
      </c>
      <c r="F23" s="46">
        <f>F21*10%</f>
        <v>6.9319999999999995</v>
      </c>
      <c r="G23" s="46">
        <f>G21*10%</f>
        <v>6.9319999999999995</v>
      </c>
      <c r="H23" s="46">
        <f t="shared" si="1"/>
        <v>-2.5740000000000016</v>
      </c>
    </row>
    <row r="24" spans="1:10" s="123" customFormat="1" ht="6" customHeight="1">
      <c r="A24" s="134"/>
      <c r="B24" s="135"/>
      <c r="C24" s="125"/>
      <c r="D24" s="136"/>
      <c r="E24" s="137"/>
      <c r="F24" s="137"/>
      <c r="G24" s="138"/>
      <c r="H24" s="137"/>
    </row>
    <row r="25" spans="1:10" ht="14.25" customHeight="1">
      <c r="A25" s="161" t="s">
        <v>41</v>
      </c>
      <c r="B25" s="162"/>
      <c r="C25" s="42">
        <v>5.29</v>
      </c>
      <c r="D25" s="62">
        <v>-1179.83</v>
      </c>
      <c r="E25" s="65">
        <v>111.02</v>
      </c>
      <c r="F25" s="65">
        <v>100.47</v>
      </c>
      <c r="G25" s="67">
        <f>G26+G27</f>
        <v>52.326999999999998</v>
      </c>
      <c r="H25" s="65">
        <f>F25-E25-G25+D25+F25</f>
        <v>-1142.2369999999999</v>
      </c>
    </row>
    <row r="26" spans="1:10" ht="15.75" customHeight="1">
      <c r="A26" s="80" t="s">
        <v>66</v>
      </c>
      <c r="B26" s="81"/>
      <c r="C26" s="42">
        <f>C25-C27</f>
        <v>4.7610000000000001</v>
      </c>
      <c r="D26" s="62">
        <v>-1178.69</v>
      </c>
      <c r="E26" s="65">
        <f>E25-E27</f>
        <v>99.917999999999992</v>
      </c>
      <c r="F26" s="65">
        <f>F25-F27</f>
        <v>90.423000000000002</v>
      </c>
      <c r="G26" s="82">
        <v>42.28</v>
      </c>
      <c r="H26" s="46">
        <f t="shared" ref="H26:H33" si="2">F26-E26-G26+D26+F26</f>
        <v>-1140.0420000000001</v>
      </c>
    </row>
    <row r="27" spans="1:10" ht="12.75" customHeight="1">
      <c r="A27" s="163" t="s">
        <v>64</v>
      </c>
      <c r="B27" s="164"/>
      <c r="C27" s="41">
        <f>C25*10%</f>
        <v>0.52900000000000003</v>
      </c>
      <c r="D27" s="46">
        <v>-1.1499999999999999</v>
      </c>
      <c r="E27" s="46">
        <f>E25*10%</f>
        <v>11.102</v>
      </c>
      <c r="F27" s="46">
        <f>F25*10%</f>
        <v>10.047000000000001</v>
      </c>
      <c r="G27" s="46">
        <f>F27</f>
        <v>10.047000000000001</v>
      </c>
      <c r="H27" s="46">
        <f t="shared" si="2"/>
        <v>-2.2050000000000001</v>
      </c>
    </row>
    <row r="28" spans="1:10" s="4" customFormat="1" ht="12.75" customHeight="1">
      <c r="A28" s="193" t="s">
        <v>141</v>
      </c>
      <c r="B28" s="194"/>
      <c r="C28" s="119"/>
      <c r="D28" s="118">
        <v>0</v>
      </c>
      <c r="E28" s="119">
        <f>E30+E31+E32+E33</f>
        <v>59.79</v>
      </c>
      <c r="F28" s="119">
        <f t="shared" ref="F28:G28" si="3">F30+F31+F32+F33</f>
        <v>46.52</v>
      </c>
      <c r="G28" s="119">
        <f t="shared" si="3"/>
        <v>46.52</v>
      </c>
      <c r="H28" s="65">
        <f t="shared" si="2"/>
        <v>-13.269999999999996</v>
      </c>
    </row>
    <row r="29" spans="1:10" ht="12.75" customHeight="1">
      <c r="A29" s="139" t="s">
        <v>142</v>
      </c>
      <c r="B29" s="135"/>
      <c r="C29" s="125"/>
      <c r="D29" s="137">
        <v>0</v>
      </c>
      <c r="E29" s="125"/>
      <c r="F29" s="125"/>
      <c r="G29" s="138"/>
      <c r="H29" s="118"/>
    </row>
    <row r="30" spans="1:10" ht="12.75" customHeight="1">
      <c r="A30" s="195" t="s">
        <v>143</v>
      </c>
      <c r="B30" s="196"/>
      <c r="C30" s="125"/>
      <c r="D30" s="137">
        <v>0</v>
      </c>
      <c r="E30" s="125">
        <v>2.08</v>
      </c>
      <c r="F30" s="125">
        <v>1.85</v>
      </c>
      <c r="G30" s="138">
        <v>1.85</v>
      </c>
      <c r="H30" s="46">
        <f t="shared" si="2"/>
        <v>-0.22999999999999998</v>
      </c>
      <c r="J30" s="69"/>
    </row>
    <row r="31" spans="1:10" ht="12.75" customHeight="1">
      <c r="A31" s="195" t="s">
        <v>144</v>
      </c>
      <c r="B31" s="196"/>
      <c r="C31" s="125"/>
      <c r="D31" s="137">
        <v>0</v>
      </c>
      <c r="E31" s="125">
        <v>0</v>
      </c>
      <c r="F31" s="125">
        <v>0</v>
      </c>
      <c r="G31" s="138">
        <v>0</v>
      </c>
      <c r="H31" s="46">
        <f t="shared" si="2"/>
        <v>0</v>
      </c>
    </row>
    <row r="32" spans="1:10" ht="12.75" customHeight="1">
      <c r="A32" s="195" t="s">
        <v>145</v>
      </c>
      <c r="B32" s="196"/>
      <c r="C32" s="125"/>
      <c r="D32" s="137">
        <v>0</v>
      </c>
      <c r="E32" s="125">
        <v>57.13</v>
      </c>
      <c r="F32" s="125">
        <v>44.17</v>
      </c>
      <c r="G32" s="138">
        <v>44.17</v>
      </c>
      <c r="H32" s="46">
        <f t="shared" si="2"/>
        <v>-12.96</v>
      </c>
    </row>
    <row r="33" spans="1:26" ht="12.75" customHeight="1">
      <c r="A33" s="195" t="s">
        <v>146</v>
      </c>
      <c r="B33" s="196"/>
      <c r="C33" s="125"/>
      <c r="D33" s="137">
        <v>0</v>
      </c>
      <c r="E33" s="125">
        <v>0.57999999999999996</v>
      </c>
      <c r="F33" s="125">
        <v>0.5</v>
      </c>
      <c r="G33" s="138">
        <v>0.5</v>
      </c>
      <c r="H33" s="46">
        <f t="shared" si="2"/>
        <v>-7.999999999999996E-2</v>
      </c>
    </row>
    <row r="34" spans="1:26" s="133" customFormat="1" ht="12.75" customHeight="1">
      <c r="A34" s="180" t="s">
        <v>118</v>
      </c>
      <c r="B34" s="181"/>
      <c r="C34" s="119"/>
      <c r="D34" s="129"/>
      <c r="E34" s="118">
        <f>E8+E25+E28</f>
        <v>488.14000000000004</v>
      </c>
      <c r="F34" s="118">
        <f t="shared" ref="F34:G34" si="4">F8+F25+F28</f>
        <v>434.15</v>
      </c>
      <c r="G34" s="118">
        <f t="shared" si="4"/>
        <v>386.00699999999995</v>
      </c>
      <c r="H34" s="118"/>
    </row>
    <row r="35" spans="1:26" s="133" customFormat="1" ht="12.75" customHeight="1">
      <c r="A35" s="180" t="s">
        <v>119</v>
      </c>
      <c r="B35" s="181"/>
      <c r="C35" s="119"/>
      <c r="D35" s="129"/>
      <c r="E35" s="118"/>
      <c r="F35" s="118"/>
      <c r="G35" s="132"/>
      <c r="H35" s="118"/>
    </row>
    <row r="36" spans="1:26" s="89" customFormat="1" ht="27.75" customHeight="1">
      <c r="A36" s="171" t="s">
        <v>85</v>
      </c>
      <c r="B36" s="172"/>
      <c r="C36" s="98"/>
      <c r="D36" s="103">
        <v>94.97</v>
      </c>
      <c r="E36" s="101">
        <v>26.51</v>
      </c>
      <c r="F36" s="101">
        <v>21.26</v>
      </c>
      <c r="G36" s="102">
        <f>G37+G38</f>
        <v>3.6142000000000007</v>
      </c>
      <c r="H36" s="65">
        <f t="shared" ref="H36:H41" si="5">F36-E36-G36+D36+F36</f>
        <v>107.36580000000001</v>
      </c>
    </row>
    <row r="37" spans="1:26" ht="15" customHeight="1">
      <c r="A37" s="36" t="s">
        <v>127</v>
      </c>
      <c r="B37" s="37"/>
      <c r="C37" s="41"/>
      <c r="D37" s="7">
        <v>95.42</v>
      </c>
      <c r="E37" s="46">
        <f>E36-E38</f>
        <v>22.003300000000003</v>
      </c>
      <c r="F37" s="46">
        <f>F36-F38</f>
        <v>17.645800000000001</v>
      </c>
      <c r="G37" s="63">
        <v>0</v>
      </c>
      <c r="H37" s="65">
        <f t="shared" si="5"/>
        <v>108.70830000000001</v>
      </c>
    </row>
    <row r="38" spans="1:26" s="89" customFormat="1" ht="17.25" customHeight="1">
      <c r="A38" s="106" t="s">
        <v>48</v>
      </c>
      <c r="B38" s="107"/>
      <c r="C38" s="104"/>
      <c r="D38" s="105">
        <v>-1.61</v>
      </c>
      <c r="E38" s="100">
        <f>E36*17%</f>
        <v>4.5067000000000004</v>
      </c>
      <c r="F38" s="100">
        <f>F36*17%</f>
        <v>3.6142000000000007</v>
      </c>
      <c r="G38" s="99">
        <f>F38</f>
        <v>3.6142000000000007</v>
      </c>
      <c r="H38" s="65">
        <f t="shared" si="5"/>
        <v>-2.5024999999999999</v>
      </c>
    </row>
    <row r="39" spans="1:26" s="89" customFormat="1" ht="26.25" customHeight="1">
      <c r="A39" s="171" t="s">
        <v>128</v>
      </c>
      <c r="B39" s="172"/>
      <c r="C39" s="74"/>
      <c r="D39" s="79">
        <v>7.47</v>
      </c>
      <c r="E39" s="77">
        <v>6</v>
      </c>
      <c r="F39" s="77">
        <v>6</v>
      </c>
      <c r="G39" s="78">
        <f>G41</f>
        <v>1.02</v>
      </c>
      <c r="H39" s="65">
        <f t="shared" si="5"/>
        <v>12.45</v>
      </c>
    </row>
    <row r="40" spans="1:26" ht="15" customHeight="1">
      <c r="A40" s="36" t="s">
        <v>127</v>
      </c>
      <c r="B40" s="37"/>
      <c r="C40" s="41"/>
      <c r="D40" s="7">
        <v>7.47</v>
      </c>
      <c r="E40" s="46">
        <f>E39-E41</f>
        <v>4.9800000000000004</v>
      </c>
      <c r="F40" s="46">
        <f>F39-F41</f>
        <v>4.9800000000000004</v>
      </c>
      <c r="G40" s="63">
        <v>0</v>
      </c>
      <c r="H40" s="65">
        <f t="shared" ref="H40" si="6">F40-E40-G40+D40+F40</f>
        <v>12.45</v>
      </c>
    </row>
    <row r="41" spans="1:26" s="89" customFormat="1" ht="17.25" customHeight="1">
      <c r="A41" s="75" t="s">
        <v>48</v>
      </c>
      <c r="B41" s="76"/>
      <c r="C41" s="41"/>
      <c r="D41" s="46">
        <v>0</v>
      </c>
      <c r="E41" s="100">
        <f>E39*17%</f>
        <v>1.02</v>
      </c>
      <c r="F41" s="100">
        <f>F39*17%</f>
        <v>1.02</v>
      </c>
      <c r="G41" s="64">
        <f>F41</f>
        <v>1.02</v>
      </c>
      <c r="H41" s="65">
        <f t="shared" si="5"/>
        <v>0</v>
      </c>
    </row>
    <row r="42" spans="1:26" s="123" customFormat="1" ht="14.25" customHeight="1">
      <c r="A42" s="182" t="s">
        <v>120</v>
      </c>
      <c r="B42" s="183"/>
      <c r="C42" s="125"/>
      <c r="D42" s="126"/>
      <c r="E42" s="118">
        <f>E36+E39</f>
        <v>32.510000000000005</v>
      </c>
      <c r="F42" s="118">
        <f>F36+F39</f>
        <v>27.26</v>
      </c>
      <c r="G42" s="118">
        <f>G36+G39</f>
        <v>4.6342000000000008</v>
      </c>
      <c r="H42" s="126"/>
    </row>
    <row r="43" spans="1:26" s="123" customFormat="1">
      <c r="A43" s="127" t="s">
        <v>125</v>
      </c>
      <c r="B43" s="128"/>
      <c r="C43" s="119"/>
      <c r="D43" s="129"/>
      <c r="E43" s="119">
        <f>E34+E42</f>
        <v>520.65000000000009</v>
      </c>
      <c r="F43" s="119">
        <f>F34+F42</f>
        <v>461.40999999999997</v>
      </c>
      <c r="G43" s="119">
        <f>G34+G42</f>
        <v>390.64119999999997</v>
      </c>
      <c r="H43" s="118"/>
    </row>
    <row r="44" spans="1:26" s="123" customFormat="1" ht="23.25">
      <c r="A44" s="130" t="s">
        <v>126</v>
      </c>
      <c r="B44" s="131"/>
      <c r="C44" s="119"/>
      <c r="D44" s="118">
        <f>D3</f>
        <v>-1147.75</v>
      </c>
      <c r="E44" s="119"/>
      <c r="F44" s="119"/>
      <c r="G44" s="119"/>
      <c r="H44" s="118">
        <f>F43-E43+D44+F43-G43</f>
        <v>-1136.2212000000002</v>
      </c>
    </row>
    <row r="45" spans="1:26" s="123" customFormat="1" ht="25.5" customHeight="1">
      <c r="A45" s="156" t="s">
        <v>138</v>
      </c>
      <c r="B45" s="156"/>
      <c r="C45" s="116"/>
      <c r="D45" s="116"/>
      <c r="E45" s="118"/>
      <c r="F45" s="119"/>
      <c r="G45" s="119"/>
      <c r="H45" s="120">
        <f>H46+H47</f>
        <v>-1136.2212</v>
      </c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</row>
    <row r="46" spans="1:26" s="123" customFormat="1" ht="12.75" customHeight="1">
      <c r="A46" s="156" t="s">
        <v>123</v>
      </c>
      <c r="B46" s="157"/>
      <c r="C46" s="116"/>
      <c r="D46" s="116"/>
      <c r="E46" s="118"/>
      <c r="F46" s="119"/>
      <c r="G46" s="119"/>
      <c r="H46" s="120">
        <f>H37+H39-0.01</f>
        <v>121.14830000000001</v>
      </c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</row>
    <row r="47" spans="1:26" s="123" customFormat="1" ht="13.5" customHeight="1">
      <c r="A47" s="156" t="s">
        <v>124</v>
      </c>
      <c r="B47" s="157"/>
      <c r="C47" s="116"/>
      <c r="D47" s="116"/>
      <c r="E47" s="118"/>
      <c r="F47" s="119"/>
      <c r="G47" s="119"/>
      <c r="H47" s="120">
        <f>H8+H25+H28+H38</f>
        <v>-1257.3695</v>
      </c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</row>
    <row r="48" spans="1:26" ht="12.75" customHeight="1">
      <c r="A48" s="184" t="s">
        <v>121</v>
      </c>
      <c r="B48" s="185"/>
      <c r="C48" s="185"/>
      <c r="D48" s="185"/>
      <c r="E48" s="185"/>
      <c r="F48" s="185"/>
      <c r="G48" s="185"/>
      <c r="H48" s="185"/>
    </row>
    <row r="49" spans="1:13" ht="23.25" customHeight="1">
      <c r="A49" s="21" t="s">
        <v>139</v>
      </c>
      <c r="D49" s="23"/>
      <c r="E49" s="23"/>
      <c r="F49" s="23"/>
      <c r="G49" s="23"/>
    </row>
    <row r="50" spans="1:13" ht="12" customHeight="1">
      <c r="A50" s="177" t="s">
        <v>87</v>
      </c>
      <c r="B50" s="178"/>
      <c r="C50" s="179"/>
      <c r="D50" s="110" t="s">
        <v>129</v>
      </c>
      <c r="E50" s="31" t="s">
        <v>50</v>
      </c>
      <c r="F50" s="31" t="s">
        <v>51</v>
      </c>
      <c r="G50" s="31" t="s">
        <v>52</v>
      </c>
    </row>
    <row r="51" spans="1:13" ht="18.75" customHeight="1">
      <c r="A51" s="176" t="s">
        <v>147</v>
      </c>
      <c r="B51" s="176"/>
      <c r="C51" s="172"/>
      <c r="D51" s="115" t="s">
        <v>148</v>
      </c>
      <c r="E51" s="31" t="s">
        <v>149</v>
      </c>
      <c r="F51" s="31" t="s">
        <v>150</v>
      </c>
      <c r="G51" s="70">
        <v>14</v>
      </c>
      <c r="I51" s="50"/>
      <c r="J51" s="50"/>
      <c r="K51" s="50"/>
      <c r="L51" s="50"/>
      <c r="M51" s="50"/>
    </row>
    <row r="52" spans="1:13" ht="30.75" customHeight="1">
      <c r="A52" s="173" t="s">
        <v>151</v>
      </c>
      <c r="B52" s="174"/>
      <c r="C52" s="175"/>
      <c r="D52" s="114" t="s">
        <v>130</v>
      </c>
      <c r="E52" s="31" t="s">
        <v>152</v>
      </c>
      <c r="F52" s="31" t="s">
        <v>153</v>
      </c>
      <c r="G52" s="70">
        <v>28.28</v>
      </c>
      <c r="I52" s="50"/>
      <c r="J52" s="50"/>
      <c r="K52" s="50"/>
      <c r="L52" s="50"/>
      <c r="M52" s="50"/>
    </row>
    <row r="53" spans="1:13" s="4" customFormat="1" ht="13.5" customHeight="1">
      <c r="A53" s="112" t="s">
        <v>7</v>
      </c>
      <c r="B53" s="113"/>
      <c r="C53" s="111"/>
      <c r="D53" s="111"/>
      <c r="E53" s="47"/>
      <c r="F53" s="48"/>
      <c r="G53" s="49">
        <f>SUM(G51:G52)</f>
        <v>42.28</v>
      </c>
    </row>
    <row r="54" spans="1:13" s="4" customFormat="1" ht="13.5" customHeight="1">
      <c r="A54" s="83"/>
      <c r="B54" s="84"/>
      <c r="C54" s="84"/>
      <c r="D54" s="84"/>
      <c r="E54" s="85"/>
      <c r="F54" s="86"/>
      <c r="G54" s="87"/>
    </row>
    <row r="55" spans="1:13">
      <c r="A55" s="21" t="s">
        <v>42</v>
      </c>
      <c r="D55" s="23"/>
      <c r="E55" s="23"/>
      <c r="F55" s="23"/>
      <c r="G55" s="23"/>
    </row>
    <row r="56" spans="1:13">
      <c r="A56" s="21" t="s">
        <v>43</v>
      </c>
      <c r="D56" s="23"/>
      <c r="E56" s="23"/>
      <c r="F56" s="23"/>
      <c r="G56" s="23"/>
    </row>
    <row r="57" spans="1:13" ht="23.25" customHeight="1">
      <c r="A57" s="170" t="s">
        <v>54</v>
      </c>
      <c r="B57" s="164"/>
      <c r="C57" s="164"/>
      <c r="D57" s="164"/>
      <c r="E57" s="145"/>
      <c r="F57" s="33" t="s">
        <v>51</v>
      </c>
      <c r="G57" s="32" t="s">
        <v>53</v>
      </c>
    </row>
    <row r="58" spans="1:13">
      <c r="A58" s="170" t="s">
        <v>74</v>
      </c>
      <c r="B58" s="164"/>
      <c r="C58" s="164"/>
      <c r="D58" s="164"/>
      <c r="E58" s="145"/>
      <c r="F58" s="31"/>
      <c r="G58" s="31">
        <v>0</v>
      </c>
    </row>
    <row r="59" spans="1:13">
      <c r="A59" s="23"/>
      <c r="D59" s="23"/>
      <c r="E59" s="23"/>
      <c r="F59" s="23"/>
      <c r="G59" s="23"/>
    </row>
    <row r="60" spans="1:13">
      <c r="A60" s="23"/>
      <c r="D60" s="23"/>
      <c r="E60" s="23"/>
      <c r="F60" s="23"/>
      <c r="G60" s="23"/>
    </row>
    <row r="61" spans="1:13" s="4" customFormat="1">
      <c r="A61" s="21" t="s">
        <v>68</v>
      </c>
      <c r="B61" s="44"/>
      <c r="C61" s="45"/>
      <c r="D61" s="21"/>
      <c r="E61" s="21"/>
      <c r="F61" s="21"/>
      <c r="G61" s="21"/>
    </row>
    <row r="62" spans="1:13">
      <c r="A62" s="189" t="s">
        <v>69</v>
      </c>
      <c r="B62" s="162"/>
      <c r="C62" s="190" t="s">
        <v>70</v>
      </c>
      <c r="D62" s="162"/>
      <c r="E62" s="31" t="s">
        <v>71</v>
      </c>
      <c r="F62" s="31" t="s">
        <v>72</v>
      </c>
      <c r="G62" s="31" t="s">
        <v>73</v>
      </c>
    </row>
    <row r="63" spans="1:13">
      <c r="A63" s="189" t="s">
        <v>93</v>
      </c>
      <c r="B63" s="162"/>
      <c r="C63" s="191">
        <v>0</v>
      </c>
      <c r="D63" s="192"/>
      <c r="E63" s="97">
        <v>2</v>
      </c>
      <c r="F63" s="31">
        <v>0</v>
      </c>
      <c r="G63" s="31">
        <v>0</v>
      </c>
    </row>
    <row r="64" spans="1:13">
      <c r="A64" s="23"/>
      <c r="D64" s="23"/>
      <c r="E64" s="23"/>
      <c r="F64" s="23"/>
      <c r="G64" s="23"/>
    </row>
    <row r="65" spans="1:8">
      <c r="A65" s="59"/>
      <c r="B65" s="28"/>
      <c r="C65" s="90"/>
      <c r="D65" s="91"/>
      <c r="E65" s="92"/>
      <c r="F65" s="92"/>
      <c r="G65" s="59"/>
      <c r="H65" s="59"/>
    </row>
    <row r="66" spans="1:8">
      <c r="A66" s="93" t="s">
        <v>114</v>
      </c>
      <c r="B66" s="28"/>
      <c r="C66" s="94"/>
      <c r="D66" s="59"/>
      <c r="E66" s="95"/>
      <c r="F66" s="96"/>
      <c r="G66" s="95"/>
      <c r="H66" s="59"/>
    </row>
    <row r="67" spans="1:8">
      <c r="A67" s="21" t="s">
        <v>140</v>
      </c>
      <c r="B67" s="72"/>
      <c r="C67" s="73"/>
      <c r="D67" s="21"/>
      <c r="E67" s="34"/>
      <c r="F67" s="71"/>
      <c r="G67" s="34"/>
    </row>
    <row r="68" spans="1:8" ht="41.25" customHeight="1">
      <c r="A68" s="186" t="s">
        <v>154</v>
      </c>
      <c r="B68" s="187"/>
      <c r="C68" s="187"/>
      <c r="D68" s="187"/>
      <c r="E68" s="187"/>
      <c r="F68" s="187"/>
      <c r="G68" s="187"/>
      <c r="H68" s="188"/>
    </row>
    <row r="71" spans="1:8">
      <c r="A71" s="4" t="s">
        <v>75</v>
      </c>
      <c r="B71" s="44"/>
      <c r="C71" s="45"/>
      <c r="D71" s="4"/>
      <c r="E71" s="4" t="s">
        <v>76</v>
      </c>
      <c r="F71" s="4"/>
    </row>
    <row r="72" spans="1:8">
      <c r="A72" s="4" t="s">
        <v>77</v>
      </c>
      <c r="B72" s="44"/>
      <c r="C72" s="45"/>
      <c r="D72" s="4"/>
      <c r="E72" s="4"/>
      <c r="F72" s="4"/>
    </row>
    <row r="73" spans="1:8">
      <c r="A73" s="4" t="s">
        <v>115</v>
      </c>
      <c r="B73" s="44"/>
      <c r="C73" s="45"/>
      <c r="D73" s="4"/>
      <c r="E73" s="4"/>
      <c r="F73" s="4"/>
    </row>
    <row r="75" spans="1:8">
      <c r="A75" s="23" t="s">
        <v>78</v>
      </c>
      <c r="B75" s="88"/>
    </row>
    <row r="76" spans="1:8">
      <c r="A76" s="23" t="s">
        <v>79</v>
      </c>
      <c r="B76" s="88"/>
      <c r="C76" s="43" t="s">
        <v>24</v>
      </c>
    </row>
    <row r="77" spans="1:8">
      <c r="A77" s="23" t="s">
        <v>80</v>
      </c>
      <c r="B77" s="88"/>
      <c r="C77" s="43" t="s">
        <v>81</v>
      </c>
    </row>
    <row r="78" spans="1:8">
      <c r="A78" s="23" t="s">
        <v>82</v>
      </c>
      <c r="B78" s="88"/>
      <c r="C78" s="43" t="s">
        <v>83</v>
      </c>
    </row>
  </sheetData>
  <mergeCells count="41">
    <mergeCell ref="A30:B30"/>
    <mergeCell ref="A31:B31"/>
    <mergeCell ref="A32:B32"/>
    <mergeCell ref="A33:B33"/>
    <mergeCell ref="A68:H68"/>
    <mergeCell ref="A63:B63"/>
    <mergeCell ref="C62:D62"/>
    <mergeCell ref="C63:D63"/>
    <mergeCell ref="A62:B62"/>
    <mergeCell ref="A11:H11"/>
    <mergeCell ref="A12:B12"/>
    <mergeCell ref="A4:B4"/>
    <mergeCell ref="A57:E57"/>
    <mergeCell ref="A58:E58"/>
    <mergeCell ref="A36:B36"/>
    <mergeCell ref="A39:B39"/>
    <mergeCell ref="A52:C52"/>
    <mergeCell ref="A51:C51"/>
    <mergeCell ref="A50:C50"/>
    <mergeCell ref="A34:B34"/>
    <mergeCell ref="A35:B35"/>
    <mergeCell ref="A42:B42"/>
    <mergeCell ref="A48:H48"/>
    <mergeCell ref="A45:B45"/>
    <mergeCell ref="A28:B28"/>
    <mergeCell ref="A5:B5"/>
    <mergeCell ref="A46:B46"/>
    <mergeCell ref="A47:B47"/>
    <mergeCell ref="A3:B3"/>
    <mergeCell ref="A6:H6"/>
    <mergeCell ref="A25:B25"/>
    <mergeCell ref="A27:B27"/>
    <mergeCell ref="A23:B23"/>
    <mergeCell ref="A14:B14"/>
    <mergeCell ref="A15:B15"/>
    <mergeCell ref="A17:B17"/>
    <mergeCell ref="A18:B18"/>
    <mergeCell ref="A20:B20"/>
    <mergeCell ref="A7:B7"/>
    <mergeCell ref="A8:B8"/>
    <mergeCell ref="A10:B10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2018-03-19T01:10:31Z</cp:lastPrinted>
  <dcterms:created xsi:type="dcterms:W3CDTF">2013-02-18T04:38:06Z</dcterms:created>
  <dcterms:modified xsi:type="dcterms:W3CDTF">2018-03-20T03:08:42Z</dcterms:modified>
</cp:coreProperties>
</file>