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0" yWindow="0" windowWidth="19200" windowHeight="10995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6" i="8" l="1"/>
  <c r="G25" i="8"/>
  <c r="H48" i="8"/>
  <c r="H47" i="8"/>
  <c r="H46" i="8"/>
  <c r="H45" i="8"/>
  <c r="G43" i="8"/>
  <c r="F43" i="8"/>
  <c r="E43" i="8"/>
  <c r="H40" i="8"/>
  <c r="G42" i="8"/>
  <c r="F42" i="8"/>
  <c r="E42" i="8"/>
  <c r="H37" i="8"/>
  <c r="G57" i="8"/>
  <c r="G35" i="8"/>
  <c r="H29" i="8"/>
  <c r="E35" i="8"/>
  <c r="G32" i="8"/>
  <c r="G33" i="8"/>
  <c r="G34" i="8"/>
  <c r="G31" i="8"/>
  <c r="G40" i="8"/>
  <c r="H38" i="8"/>
  <c r="E29" i="8"/>
  <c r="F29" i="8"/>
  <c r="G29" i="8"/>
  <c r="H26" i="8"/>
  <c r="H39" i="8"/>
  <c r="E44" i="8"/>
  <c r="F35" i="8"/>
  <c r="F44" i="8"/>
  <c r="G44" i="8"/>
  <c r="D3" i="8"/>
  <c r="H27" i="8"/>
  <c r="G27" i="8"/>
  <c r="E26" i="8"/>
  <c r="E27" i="8"/>
  <c r="F26" i="8"/>
  <c r="F27" i="8"/>
  <c r="H21" i="8"/>
  <c r="H18" i="8"/>
  <c r="H16" i="8"/>
  <c r="H15" i="8"/>
  <c r="H14" i="8"/>
  <c r="H13" i="8"/>
  <c r="H12" i="8"/>
  <c r="H10" i="8"/>
  <c r="H9" i="8"/>
  <c r="H8" i="8"/>
  <c r="E8" i="8"/>
  <c r="E13" i="8"/>
  <c r="D45" i="8"/>
  <c r="C8" i="8"/>
  <c r="F8" i="8"/>
  <c r="F39" i="8"/>
  <c r="E39" i="8"/>
  <c r="G39" i="8"/>
  <c r="G8" i="8"/>
  <c r="H34" i="8"/>
  <c r="H33" i="8"/>
  <c r="H32" i="8"/>
  <c r="H31" i="8"/>
  <c r="D10" i="8"/>
  <c r="D9" i="8"/>
  <c r="F38" i="8"/>
  <c r="E38" i="8"/>
  <c r="G37" i="8"/>
  <c r="H42" i="8"/>
  <c r="F41" i="8"/>
  <c r="E41" i="8"/>
  <c r="H41" i="8"/>
  <c r="C38" i="8"/>
  <c r="G21" i="8"/>
  <c r="G18" i="8"/>
  <c r="G15" i="8"/>
  <c r="G12" i="8"/>
  <c r="C27" i="8"/>
  <c r="C26" i="8"/>
  <c r="C23" i="8"/>
  <c r="C22" i="8"/>
  <c r="C17" i="8"/>
  <c r="C16" i="8"/>
  <c r="H25" i="8"/>
  <c r="F23" i="8"/>
  <c r="E23" i="8"/>
  <c r="D23" i="8"/>
  <c r="H23" i="8"/>
  <c r="F22" i="8"/>
  <c r="E22" i="8"/>
  <c r="D22" i="8"/>
  <c r="H22" i="8"/>
  <c r="F20" i="8"/>
  <c r="E20" i="8"/>
  <c r="D20" i="8"/>
  <c r="H20" i="8"/>
  <c r="F19" i="8"/>
  <c r="E19" i="8"/>
  <c r="D19" i="8"/>
  <c r="H19" i="8"/>
  <c r="F17" i="8"/>
  <c r="E17" i="8"/>
  <c r="D17" i="8"/>
  <c r="H17" i="8"/>
  <c r="F16" i="8"/>
  <c r="E16" i="8"/>
  <c r="D16" i="8"/>
  <c r="F14" i="8"/>
  <c r="E14" i="8"/>
  <c r="D14" i="8"/>
  <c r="F13" i="8"/>
  <c r="D13" i="8"/>
  <c r="F10" i="8"/>
  <c r="E10" i="8"/>
  <c r="F9" i="8"/>
  <c r="E9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<sst xmlns="http://schemas.openxmlformats.org/spreadsheetml/2006/main" count="175" uniqueCount="152">
  <si>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</si>
  <si>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</si>
  <si>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</si>
  <si>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</si>
  <si>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</si>
  <si>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</si>
  <si>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</si>
  <si>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</si>
  <si>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</si>
  <si>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</si>
  <si>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</si>
  <si>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</si>
  <si>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</si>
  <si>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</si>
  <si>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</si>
  <si>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</si>
  <si>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</si>
  <si>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</si>
  <si>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</si>
  <si>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</si>
  <si>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</si>
  <si>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</si>
  <si>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</si>
  <si>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</si>
  <si>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</si>
  <si>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</si>
  <si>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</si>
  <si>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</si>
  <si>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</si>
  <si>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</si>
  <si>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</si>
  <si>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</si>
  <si>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</si>
  <si>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</si>
  <si>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</si>
  <si>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</si>
  <si>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</si>
  <si>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</si>
  <si>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</si>
  <si>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</si>
  <si>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</si>
  <si>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</si>
  <si>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</si>
  <si>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</si>
  <si>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</si>
  <si>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</si>
  <si>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</si>
  <si>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</si>
  <si>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</si>
  <si>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</si>
  <si>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</si>
  <si>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</si>
  <si>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</si>
  <si>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</si>
  <si>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</si>
  <si>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</si>
  <si>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</si>
  <si>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</si>
  <si>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</si>
  <si>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</si>
  <si>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</si>
  <si>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</si>
  <si>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</si>
  <si>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</si>
  <si>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</si>
  <si>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</si>
  <si>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</si>
  <si>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</si>
  <si>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</si>
  <si>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</si>
  <si>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</si>
  <si>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</si>
  <si>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</si>
  <si>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</si>
  <si>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</si>
  <si>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</si>
  <si>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</si>
  <si>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</si>
  <si>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</si>
  <si>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</si>
  <si>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</si>
  <si>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</si>
  <si>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</si>
  <si>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</si>
  <si>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</si>
  <si>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</si>
  <si>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</si>
  <si>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ул. Светланская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</si>
  <si>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</si>
  <si>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</si>
  <si>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</si>
  <si>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</si>
  <si>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</si>
  <si>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</si>
  <si>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</si>
  <si>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</si>
  <si>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</si>
  <si>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</si>
  <si>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</si>
  <si>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</si>
  <si>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</si>
  <si>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</si>
  <si>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</si>
  <si>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</si>
  <si>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</si>
  <si>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</si>
  <si>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 xml:space="preserve">                                            №  127/а</t>
  </si>
  <si>
    <t>Часть 4</t>
  </si>
  <si>
    <t>Ленинского района-1"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</si>
  <si>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</si>
  <si>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</si>
  <si>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</si>
  <si>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</si>
  <si>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</si>
  <si>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</si>
  <si>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</si>
  <si>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</si>
  <si>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</si>
  <si>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</si>
  <si>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исполни-ль</t>
  </si>
  <si>
    <t>ООО " Восток Мегаполис"</t>
  </si>
  <si>
    <t>593,30 м2</t>
  </si>
  <si>
    <t>400 р.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</si>
  <si>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</si>
  <si>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</si>
  <si>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</si>
  <si>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</si>
  <si>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</si>
  <si>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</si>
  <si>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5. Телекоммуникации на общедомовом имуществе: Ростелеком</t>
  </si>
  <si>
    <t xml:space="preserve">                       Отчет ООО "Управляющей компании Ленинского района-1"  за 2018 г.</t>
  </si>
  <si>
    <t>247,00 м2</t>
  </si>
  <si>
    <t>3 579,40 м2</t>
  </si>
  <si>
    <t>1.Отчет об исполнении договора управления за 2018 г.(тыс.р.)</t>
  </si>
  <si>
    <t xml:space="preserve"> начисления и фактическое поступление средств по статьям затрат за 2018 г.(тыс.р.)</t>
  </si>
  <si>
    <t>переходящие остатки д/ср-в на начало 01.01. 2018г.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</si>
  <si>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</si>
  <si>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</si>
  <si>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</si>
  <si>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>Санитарная вырубка деревьев</t>
  </si>
  <si>
    <t>Вертикаль</t>
  </si>
  <si>
    <t>1 шт</t>
  </si>
  <si>
    <t>Ремонт наруж. стены входа в подвал</t>
  </si>
  <si>
    <t>Аварийный ремонт кровли кв.39,59</t>
  </si>
  <si>
    <t>ООО "ТСГ"</t>
  </si>
  <si>
    <t>45 м2</t>
  </si>
  <si>
    <t>Аварийный ремонт кровли кв.39</t>
  </si>
  <si>
    <t>10 м2</t>
  </si>
  <si>
    <t xml:space="preserve">Аварийный ремонт канализации </t>
  </si>
  <si>
    <t>10 пм</t>
  </si>
  <si>
    <t>Управляющая компания предлагает: ремонт системы электроснабжения, частичный ремонт кровли. Выполнение предложенных, или иных необходимых работ возможно за счет дополнительного сбора средств на основании принятого решения на общем собрании собственников.</t>
  </si>
  <si>
    <t xml:space="preserve">ИСХ            № 27/02  от 08.02.2019г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</si>
</sst>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/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/>
    </xf>
    <xf numFmtId="0" fontId="10" fillId="0" borderId="6" xfId="1" applyFont="1" applyFill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/>
    <xf numFmtId="0" fontId="9" fillId="0" borderId="2" xfId="0" applyFont="1" applyBorder="1" applyAlignment="1"/>
    <xf numFmtId="0" fontId="9" fillId="0" borderId="5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/>
    <xf numFmtId="0" fontId="9" fillId="2" borderId="1" xfId="0" applyFont="1" applyFill="1" applyBorder="1"/>
    <xf numFmtId="0" fontId="9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0" fillId="2" borderId="0" xfId="0" applyNumberFormat="1" applyFill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9" fillId="2" borderId="5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6" fillId="0" borderId="2" xfId="0" applyNumberFormat="1" applyFont="1" applyBorder="1" applyAlignment="1">
      <alignment horizontal="left" wrapText="1"/>
    </xf>
    <xf numFmtId="2" fontId="0" fillId="0" borderId="5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0" sqref="E10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106</v>
      </c>
      <c r="C3" s="24" t="s">
        <v>87</v>
      </c>
    </row>
    <row r="4" spans="1:4" ht="14.25" customHeight="1" x14ac:dyDescent="0.25">
      <c r="A4" s="22" t="s">
        <v>151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83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48" t="s">
        <v>11</v>
      </c>
      <c r="D9" s="149"/>
    </row>
    <row r="10" spans="1:4" s="3" customFormat="1" ht="24" customHeight="1" x14ac:dyDescent="0.25">
      <c r="A10" s="13" t="s">
        <v>2</v>
      </c>
      <c r="B10" s="15" t="s">
        <v>12</v>
      </c>
      <c r="C10" s="150" t="s">
        <v>88</v>
      </c>
      <c r="D10" s="144"/>
    </row>
    <row r="11" spans="1:4" s="3" customFormat="1" ht="15" customHeight="1" x14ac:dyDescent="0.25">
      <c r="A11" s="13" t="s">
        <v>3</v>
      </c>
      <c r="B11" s="14" t="s">
        <v>13</v>
      </c>
      <c r="C11" s="148" t="s">
        <v>14</v>
      </c>
      <c r="D11" s="149"/>
    </row>
    <row r="12" spans="1:4" s="3" customFormat="1" ht="20.25" customHeight="1" x14ac:dyDescent="0.25">
      <c r="A12" s="151">
        <v>5</v>
      </c>
      <c r="B12" s="151" t="s">
        <v>89</v>
      </c>
      <c r="C12" s="61" t="s">
        <v>90</v>
      </c>
      <c r="D12" s="62" t="s">
        <v>91</v>
      </c>
    </row>
    <row r="13" spans="1:4" s="3" customFormat="1" ht="14.25" customHeight="1" x14ac:dyDescent="0.25">
      <c r="A13" s="151"/>
      <c r="B13" s="151"/>
      <c r="C13" s="61" t="s">
        <v>92</v>
      </c>
      <c r="D13" s="62" t="s">
        <v>93</v>
      </c>
    </row>
    <row r="14" spans="1:4" s="3" customFormat="1" x14ac:dyDescent="0.25">
      <c r="A14" s="151"/>
      <c r="B14" s="151"/>
      <c r="C14" s="61" t="s">
        <v>94</v>
      </c>
      <c r="D14" s="62" t="s">
        <v>95</v>
      </c>
    </row>
    <row r="15" spans="1:4" s="3" customFormat="1" ht="16.5" customHeight="1" x14ac:dyDescent="0.25">
      <c r="A15" s="151"/>
      <c r="B15" s="151"/>
      <c r="C15" s="61" t="s">
        <v>96</v>
      </c>
      <c r="D15" s="62" t="s">
        <v>97</v>
      </c>
    </row>
    <row r="16" spans="1:4" s="3" customFormat="1" ht="16.5" customHeight="1" x14ac:dyDescent="0.25">
      <c r="A16" s="151"/>
      <c r="B16" s="151"/>
      <c r="C16" s="61" t="s">
        <v>98</v>
      </c>
      <c r="D16" s="62" t="s">
        <v>99</v>
      </c>
    </row>
    <row r="17" spans="1:4" s="5" customFormat="1" ht="15.75" customHeight="1" x14ac:dyDescent="0.25">
      <c r="A17" s="151"/>
      <c r="B17" s="151"/>
      <c r="C17" s="61" t="s">
        <v>100</v>
      </c>
      <c r="D17" s="62" t="s">
        <v>101</v>
      </c>
    </row>
    <row r="18" spans="1:4" s="5" customFormat="1" ht="15.75" customHeight="1" x14ac:dyDescent="0.25">
      <c r="A18" s="151"/>
      <c r="B18" s="151"/>
      <c r="C18" s="63" t="s">
        <v>102</v>
      </c>
      <c r="D18" s="62" t="s">
        <v>103</v>
      </c>
    </row>
    <row r="19" spans="1:4" ht="21.75" customHeight="1" x14ac:dyDescent="0.25">
      <c r="A19" s="13" t="s">
        <v>4</v>
      </c>
      <c r="B19" s="14" t="s">
        <v>15</v>
      </c>
      <c r="C19" s="152" t="s">
        <v>78</v>
      </c>
      <c r="D19" s="153"/>
    </row>
    <row r="20" spans="1:4" s="5" customFormat="1" ht="18.75" customHeight="1" x14ac:dyDescent="0.25">
      <c r="A20" s="13" t="s">
        <v>5</v>
      </c>
      <c r="B20" s="14" t="s">
        <v>16</v>
      </c>
      <c r="C20" s="154" t="s">
        <v>49</v>
      </c>
      <c r="D20" s="155"/>
    </row>
    <row r="21" spans="1:4" s="5" customFormat="1" ht="15" customHeight="1" x14ac:dyDescent="0.25">
      <c r="A21" s="13" t="s">
        <v>6</v>
      </c>
      <c r="B21" s="14" t="s">
        <v>17</v>
      </c>
      <c r="C21" s="150" t="s">
        <v>18</v>
      </c>
      <c r="D21" s="15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82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31.5" customHeight="1" x14ac:dyDescent="0.25">
      <c r="A26" s="145" t="s">
        <v>25</v>
      </c>
      <c r="B26" s="146"/>
      <c r="C26" s="146"/>
      <c r="D26" s="147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104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84</v>
      </c>
      <c r="C30" s="6" t="s">
        <v>105</v>
      </c>
      <c r="D30" s="6" t="s">
        <v>85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120</v>
      </c>
      <c r="C33" s="6" t="s">
        <v>109</v>
      </c>
      <c r="D33" s="6" t="s">
        <v>27</v>
      </c>
    </row>
    <row r="34" spans="1:4" ht="15" customHeight="1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ht="15" customHeight="1" x14ac:dyDescent="0.25">
      <c r="A38" s="7">
        <v>1</v>
      </c>
      <c r="B38" s="6" t="s">
        <v>30</v>
      </c>
      <c r="C38" s="143">
        <v>1966</v>
      </c>
      <c r="D38" s="142"/>
    </row>
    <row r="39" spans="1:4" x14ac:dyDescent="0.25">
      <c r="A39" s="7">
        <v>2</v>
      </c>
      <c r="B39" s="6" t="s">
        <v>32</v>
      </c>
      <c r="C39" s="143">
        <v>5</v>
      </c>
      <c r="D39" s="142"/>
    </row>
    <row r="40" spans="1:4" x14ac:dyDescent="0.25">
      <c r="A40" s="7">
        <v>3</v>
      </c>
      <c r="B40" s="6" t="s">
        <v>33</v>
      </c>
      <c r="C40" s="143">
        <v>4</v>
      </c>
      <c r="D40" s="142"/>
    </row>
    <row r="41" spans="1:4" ht="15" customHeight="1" x14ac:dyDescent="0.25">
      <c r="A41" s="7">
        <v>4</v>
      </c>
      <c r="B41" s="6" t="s">
        <v>31</v>
      </c>
      <c r="C41" s="143" t="s">
        <v>68</v>
      </c>
      <c r="D41" s="142"/>
    </row>
    <row r="42" spans="1:4" x14ac:dyDescent="0.25">
      <c r="A42" s="7">
        <v>5</v>
      </c>
      <c r="B42" s="6" t="s">
        <v>34</v>
      </c>
      <c r="C42" s="143" t="s">
        <v>68</v>
      </c>
      <c r="D42" s="142"/>
    </row>
    <row r="43" spans="1:4" x14ac:dyDescent="0.25">
      <c r="A43" s="7">
        <v>6</v>
      </c>
      <c r="B43" s="6" t="s">
        <v>35</v>
      </c>
      <c r="C43" s="143" t="s">
        <v>132</v>
      </c>
      <c r="D43" s="142"/>
    </row>
    <row r="44" spans="1:4" ht="15" customHeight="1" x14ac:dyDescent="0.25">
      <c r="A44" s="7">
        <v>7</v>
      </c>
      <c r="B44" s="6" t="s">
        <v>36</v>
      </c>
      <c r="C44" s="143" t="s">
        <v>131</v>
      </c>
      <c r="D44" s="142"/>
    </row>
    <row r="45" spans="1:4" x14ac:dyDescent="0.25">
      <c r="A45" s="7">
        <v>8</v>
      </c>
      <c r="B45" s="6" t="s">
        <v>37</v>
      </c>
      <c r="C45" s="143" t="s">
        <v>121</v>
      </c>
      <c r="D45" s="142"/>
    </row>
    <row r="46" spans="1:4" x14ac:dyDescent="0.25">
      <c r="A46" s="7">
        <v>9</v>
      </c>
      <c r="B46" s="6" t="s">
        <v>110</v>
      </c>
      <c r="C46" s="143">
        <v>123</v>
      </c>
      <c r="D46" s="144"/>
    </row>
    <row r="47" spans="1:4" x14ac:dyDescent="0.25">
      <c r="A47" s="7">
        <v>10</v>
      </c>
      <c r="B47" s="6" t="s">
        <v>67</v>
      </c>
      <c r="C47" s="141" t="s">
        <v>86</v>
      </c>
      <c r="D47" s="142"/>
    </row>
    <row r="48" spans="1:4" x14ac:dyDescent="0.25">
      <c r="A48" s="4"/>
    </row>
    <row r="49" spans="1:4" x14ac:dyDescent="0.25">
      <c r="A49" s="4"/>
    </row>
    <row r="51" spans="1:4" x14ac:dyDescent="0.25">
      <c r="A51" s="64"/>
      <c r="B51" s="64"/>
      <c r="C51" s="65"/>
      <c r="D51" s="66"/>
    </row>
    <row r="52" spans="1:4" x14ac:dyDescent="0.25">
      <c r="A52" s="64"/>
      <c r="B52" s="64"/>
      <c r="C52" s="65"/>
      <c r="D52" s="66"/>
    </row>
    <row r="53" spans="1:4" x14ac:dyDescent="0.25">
      <c r="A53" s="64"/>
      <c r="B53" s="64"/>
      <c r="C53" s="65"/>
      <c r="D53" s="66"/>
    </row>
    <row r="54" spans="1:4" x14ac:dyDescent="0.25">
      <c r="A54" s="64"/>
      <c r="B54" s="64"/>
      <c r="C54" s="65"/>
      <c r="D54" s="66"/>
    </row>
    <row r="55" spans="1:4" x14ac:dyDescent="0.25">
      <c r="A55" s="64"/>
      <c r="B55" s="64"/>
      <c r="C55" s="67"/>
      <c r="D55" s="66"/>
    </row>
    <row r="56" spans="1:4" x14ac:dyDescent="0.25">
      <c r="A56" s="64"/>
      <c r="B56" s="64"/>
      <c r="C56" s="68"/>
      <c r="D56" s="66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A42" workbookViewId="0">
      <selection sqref="A1:H78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44" customWidth="1"/>
    <col min="4" max="4" width="9.85546875" customWidth="1"/>
    <col min="5" max="5" width="9" customWidth="1"/>
    <col min="6" max="6" width="9.7109375" customWidth="1"/>
    <col min="7" max="7" width="11.42578125" customWidth="1"/>
  </cols>
  <sheetData>
    <row r="1" spans="1:26" x14ac:dyDescent="0.25">
      <c r="A1" s="4" t="s">
        <v>118</v>
      </c>
      <c r="B1"/>
      <c r="C1" s="35"/>
      <c r="D1" s="35"/>
      <c r="G1" s="35"/>
      <c r="H1" s="19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6.5" customHeight="1" x14ac:dyDescent="0.25">
      <c r="A2" s="4" t="s">
        <v>133</v>
      </c>
      <c r="B2"/>
      <c r="C2" s="35"/>
      <c r="D2" s="35"/>
      <c r="G2" s="35"/>
      <c r="H2" s="19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s="112" customFormat="1" ht="22.5" customHeight="1" x14ac:dyDescent="0.25">
      <c r="A3" s="168" t="s">
        <v>135</v>
      </c>
      <c r="B3" s="168"/>
      <c r="C3" s="105"/>
      <c r="D3" s="106">
        <f>D5+D4</f>
        <v>-767.69999999999993</v>
      </c>
      <c r="E3" s="107"/>
      <c r="F3" s="108"/>
      <c r="G3" s="108"/>
      <c r="H3" s="109"/>
      <c r="I3" s="110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12" customFormat="1" ht="15" customHeight="1" x14ac:dyDescent="0.25">
      <c r="A4" s="168" t="s">
        <v>116</v>
      </c>
      <c r="B4" s="186"/>
      <c r="C4" s="105"/>
      <c r="D4" s="106">
        <v>75.7</v>
      </c>
      <c r="E4" s="107"/>
      <c r="F4" s="108"/>
      <c r="G4" s="108"/>
      <c r="H4" s="113"/>
      <c r="I4" s="110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112" customFormat="1" ht="12.75" customHeight="1" x14ac:dyDescent="0.25">
      <c r="A5" s="168" t="s">
        <v>117</v>
      </c>
      <c r="B5" s="186"/>
      <c r="C5" s="105"/>
      <c r="D5" s="106">
        <v>-843.4</v>
      </c>
      <c r="E5" s="107"/>
      <c r="F5" s="108"/>
      <c r="G5" s="108"/>
      <c r="H5" s="109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15" customHeight="1" x14ac:dyDescent="0.25">
      <c r="A6" s="175" t="s">
        <v>134</v>
      </c>
      <c r="B6" s="176"/>
      <c r="C6" s="176"/>
      <c r="D6" s="176"/>
      <c r="E6" s="176"/>
      <c r="F6" s="176"/>
      <c r="G6" s="176"/>
      <c r="H6" s="177"/>
      <c r="I6" s="100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56.25" customHeight="1" x14ac:dyDescent="0.25">
      <c r="A7" s="178" t="s">
        <v>55</v>
      </c>
      <c r="B7" s="183"/>
      <c r="C7" s="40" t="s">
        <v>56</v>
      </c>
      <c r="D7" s="29" t="s">
        <v>57</v>
      </c>
      <c r="E7" s="29" t="s">
        <v>58</v>
      </c>
      <c r="F7" s="29" t="s">
        <v>59</v>
      </c>
      <c r="G7" s="36" t="s">
        <v>60</v>
      </c>
      <c r="H7" s="29" t="s">
        <v>61</v>
      </c>
    </row>
    <row r="8" spans="1:26" ht="17.25" customHeight="1" x14ac:dyDescent="0.25">
      <c r="A8" s="178" t="s">
        <v>62</v>
      </c>
      <c r="B8" s="179"/>
      <c r="C8" s="41">
        <f>C12+C15+C18+C21</f>
        <v>15.830000000000002</v>
      </c>
      <c r="D8" s="55">
        <v>-136.54</v>
      </c>
      <c r="E8" s="57">
        <f>E12+E15+E18+E21</f>
        <v>678.85</v>
      </c>
      <c r="F8" s="57">
        <f>F12+F15+F18+F21</f>
        <v>714.61</v>
      </c>
      <c r="G8" s="57">
        <f>F8</f>
        <v>714.61</v>
      </c>
      <c r="H8" s="58">
        <f>F8-E8+D8</f>
        <v>-100.78</v>
      </c>
      <c r="J8" s="69"/>
    </row>
    <row r="9" spans="1:26" x14ac:dyDescent="0.25">
      <c r="A9" s="37" t="s">
        <v>63</v>
      </c>
      <c r="B9" s="38"/>
      <c r="C9" s="42">
        <f>C8-C10</f>
        <v>14.247000000000002</v>
      </c>
      <c r="D9" s="47">
        <f>D8-D10</f>
        <v>-122.886</v>
      </c>
      <c r="E9" s="47">
        <f>E8-E10</f>
        <v>610.96500000000003</v>
      </c>
      <c r="F9" s="47">
        <f>F8-F10</f>
        <v>643.149</v>
      </c>
      <c r="G9" s="47">
        <f>G8-G10</f>
        <v>643.149</v>
      </c>
      <c r="H9" s="47">
        <f>F9-E9+D9</f>
        <v>-90.702000000000027</v>
      </c>
      <c r="J9" s="69"/>
    </row>
    <row r="10" spans="1:26" x14ac:dyDescent="0.25">
      <c r="A10" s="180" t="s">
        <v>64</v>
      </c>
      <c r="B10" s="165"/>
      <c r="C10" s="42">
        <f>C8*10%</f>
        <v>1.5830000000000002</v>
      </c>
      <c r="D10" s="47">
        <f>D8*10%</f>
        <v>-13.654</v>
      </c>
      <c r="E10" s="47">
        <f>E8*10%</f>
        <v>67.885000000000005</v>
      </c>
      <c r="F10" s="47">
        <f>F8*10%</f>
        <v>71.460999999999999</v>
      </c>
      <c r="G10" s="47">
        <f>G8*10%</f>
        <v>71.460999999999999</v>
      </c>
      <c r="H10" s="47">
        <f>F10-E10+D10</f>
        <v>-10.078000000000007</v>
      </c>
      <c r="J10" s="69"/>
    </row>
    <row r="11" spans="1:26" ht="12.75" customHeight="1" x14ac:dyDescent="0.25">
      <c r="A11" s="184" t="s">
        <v>65</v>
      </c>
      <c r="B11" s="185"/>
      <c r="C11" s="185"/>
      <c r="D11" s="185"/>
      <c r="E11" s="185"/>
      <c r="F11" s="185"/>
      <c r="G11" s="185"/>
      <c r="H11" s="179"/>
    </row>
    <row r="12" spans="1:26" x14ac:dyDescent="0.25">
      <c r="A12" s="181" t="s">
        <v>46</v>
      </c>
      <c r="B12" s="182"/>
      <c r="C12" s="41">
        <v>5.65</v>
      </c>
      <c r="D12" s="30">
        <v>-51.49</v>
      </c>
      <c r="E12" s="60">
        <v>242.75</v>
      </c>
      <c r="F12" s="60">
        <v>256.8</v>
      </c>
      <c r="G12" s="60">
        <f>F12</f>
        <v>256.8</v>
      </c>
      <c r="H12" s="47">
        <f>F12-E12+D12</f>
        <v>-37.439999999999991</v>
      </c>
    </row>
    <row r="13" spans="1:26" x14ac:dyDescent="0.25">
      <c r="A13" s="37" t="s">
        <v>63</v>
      </c>
      <c r="B13" s="38"/>
      <c r="C13" s="42">
        <f>C12-C14</f>
        <v>5.085</v>
      </c>
      <c r="D13" s="47">
        <f>D12-D14</f>
        <v>-46.341000000000001</v>
      </c>
      <c r="E13" s="47">
        <f>E12-E14</f>
        <v>218.47499999999999</v>
      </c>
      <c r="F13" s="47">
        <f>F12-F14</f>
        <v>231.12</v>
      </c>
      <c r="G13" s="47">
        <f>G12-G14</f>
        <v>231.12</v>
      </c>
      <c r="H13" s="47">
        <f>F13-E13+D13</f>
        <v>-33.695999999999991</v>
      </c>
    </row>
    <row r="14" spans="1:26" x14ac:dyDescent="0.25">
      <c r="A14" s="180" t="s">
        <v>64</v>
      </c>
      <c r="B14" s="165"/>
      <c r="C14" s="42">
        <f>C12*10%</f>
        <v>0.56500000000000006</v>
      </c>
      <c r="D14" s="47">
        <f>D12*10%</f>
        <v>-5.1490000000000009</v>
      </c>
      <c r="E14" s="47">
        <f>E12*10%</f>
        <v>24.275000000000002</v>
      </c>
      <c r="F14" s="47">
        <f>F12*10%</f>
        <v>25.680000000000003</v>
      </c>
      <c r="G14" s="47">
        <f>G12*10%</f>
        <v>25.680000000000003</v>
      </c>
      <c r="H14" s="47">
        <f>F14-E14+D14</f>
        <v>-3.7439999999999998</v>
      </c>
    </row>
    <row r="15" spans="1:26" ht="23.25" customHeight="1" x14ac:dyDescent="0.25">
      <c r="A15" s="181" t="s">
        <v>40</v>
      </c>
      <c r="B15" s="182"/>
      <c r="C15" s="41">
        <v>3.45</v>
      </c>
      <c r="D15" s="60">
        <v>-31.44</v>
      </c>
      <c r="E15" s="60">
        <v>148.22999999999999</v>
      </c>
      <c r="F15" s="60">
        <v>156.81</v>
      </c>
      <c r="G15" s="60">
        <f>F15</f>
        <v>156.81</v>
      </c>
      <c r="H15" s="47">
        <f>F15-E15+D15</f>
        <v>-22.859999999999989</v>
      </c>
    </row>
    <row r="16" spans="1:26" x14ac:dyDescent="0.25">
      <c r="A16" s="37" t="s">
        <v>63</v>
      </c>
      <c r="B16" s="38"/>
      <c r="C16" s="42">
        <f>C15-C17</f>
        <v>3.105</v>
      </c>
      <c r="D16" s="47">
        <f>D15-D17</f>
        <v>-28.295999999999999</v>
      </c>
      <c r="E16" s="47">
        <f>E15-E17</f>
        <v>133.40699999999998</v>
      </c>
      <c r="F16" s="47">
        <f>F15-F17</f>
        <v>141.12899999999999</v>
      </c>
      <c r="G16" s="47">
        <f>G15-G17</f>
        <v>141.12899999999999</v>
      </c>
      <c r="H16" s="47">
        <f>F16-E16+D16</f>
        <v>-20.573999999999991</v>
      </c>
    </row>
    <row r="17" spans="1:9" ht="15" customHeight="1" x14ac:dyDescent="0.25">
      <c r="A17" s="180" t="s">
        <v>64</v>
      </c>
      <c r="B17" s="165"/>
      <c r="C17" s="42">
        <f>C15*10%</f>
        <v>0.34500000000000003</v>
      </c>
      <c r="D17" s="47">
        <f>D15*10%</f>
        <v>-3.1440000000000001</v>
      </c>
      <c r="E17" s="47">
        <f>E15*10%</f>
        <v>14.823</v>
      </c>
      <c r="F17" s="47">
        <f>F15*10%</f>
        <v>15.681000000000001</v>
      </c>
      <c r="G17" s="47">
        <f>G15*10%</f>
        <v>15.681000000000001</v>
      </c>
      <c r="H17" s="47">
        <f t="shared" ref="H17:H23" si="0">F17-E17+D17</f>
        <v>-2.2859999999999996</v>
      </c>
    </row>
    <row r="18" spans="1:9" ht="12" customHeight="1" x14ac:dyDescent="0.25">
      <c r="A18" s="181" t="s">
        <v>47</v>
      </c>
      <c r="B18" s="182"/>
      <c r="C18" s="40">
        <v>2.37</v>
      </c>
      <c r="D18" s="60">
        <v>-21.61</v>
      </c>
      <c r="E18" s="60">
        <v>101.83</v>
      </c>
      <c r="F18" s="60">
        <v>107.72</v>
      </c>
      <c r="G18" s="60">
        <f>F18</f>
        <v>107.72</v>
      </c>
      <c r="H18" s="47">
        <f>F18-E18+D18</f>
        <v>-15.719999999999999</v>
      </c>
    </row>
    <row r="19" spans="1:9" ht="13.5" customHeight="1" x14ac:dyDescent="0.25">
      <c r="A19" s="37" t="s">
        <v>63</v>
      </c>
      <c r="B19" s="38"/>
      <c r="C19" s="42">
        <f>C18-C20</f>
        <v>2.133</v>
      </c>
      <c r="D19" s="47">
        <f>D18-D20</f>
        <v>-19.448999999999998</v>
      </c>
      <c r="E19" s="47">
        <f>E18-E20</f>
        <v>91.646999999999991</v>
      </c>
      <c r="F19" s="47">
        <f>F18-F20</f>
        <v>96.947999999999993</v>
      </c>
      <c r="G19" s="47">
        <f>G18-G20</f>
        <v>96.947999999999993</v>
      </c>
      <c r="H19" s="47">
        <f t="shared" si="0"/>
        <v>-14.147999999999996</v>
      </c>
    </row>
    <row r="20" spans="1:9" ht="12.75" customHeight="1" x14ac:dyDescent="0.25">
      <c r="A20" s="180" t="s">
        <v>64</v>
      </c>
      <c r="B20" s="165"/>
      <c r="C20" s="42">
        <f>C18*10%</f>
        <v>0.23700000000000002</v>
      </c>
      <c r="D20" s="47">
        <f>D18*10%</f>
        <v>-2.161</v>
      </c>
      <c r="E20" s="47">
        <f>E18*10%</f>
        <v>10.183</v>
      </c>
      <c r="F20" s="47">
        <f>F18*10%</f>
        <v>10.772</v>
      </c>
      <c r="G20" s="47">
        <f>G18*10%</f>
        <v>10.772</v>
      </c>
      <c r="H20" s="47">
        <f t="shared" si="0"/>
        <v>-1.5719999999999996</v>
      </c>
    </row>
    <row r="21" spans="1:9" ht="14.25" customHeight="1" x14ac:dyDescent="0.25">
      <c r="A21" s="11" t="s">
        <v>80</v>
      </c>
      <c r="B21" s="39"/>
      <c r="C21" s="43">
        <v>4.3600000000000003</v>
      </c>
      <c r="D21" s="47">
        <v>-32.01</v>
      </c>
      <c r="E21" s="47">
        <v>186.04</v>
      </c>
      <c r="F21" s="47">
        <v>193.28</v>
      </c>
      <c r="G21" s="47">
        <f>F21</f>
        <v>193.28</v>
      </c>
      <c r="H21" s="47">
        <f>F21-E21+D21</f>
        <v>-24.769999999999989</v>
      </c>
    </row>
    <row r="22" spans="1:9" ht="14.25" customHeight="1" x14ac:dyDescent="0.25">
      <c r="A22" s="37" t="s">
        <v>63</v>
      </c>
      <c r="B22" s="38"/>
      <c r="C22" s="42">
        <f>C21-C23</f>
        <v>3.9240000000000004</v>
      </c>
      <c r="D22" s="47">
        <f>D21-D23</f>
        <v>-28.808999999999997</v>
      </c>
      <c r="E22" s="47">
        <f>E21-E23</f>
        <v>167.43599999999998</v>
      </c>
      <c r="F22" s="47">
        <f>F21-F23</f>
        <v>173.952</v>
      </c>
      <c r="G22" s="47">
        <f>G21-G23</f>
        <v>173.952</v>
      </c>
      <c r="H22" s="47">
        <f t="shared" si="0"/>
        <v>-22.292999999999978</v>
      </c>
    </row>
    <row r="23" spans="1:9" x14ac:dyDescent="0.25">
      <c r="A23" s="180" t="s">
        <v>64</v>
      </c>
      <c r="B23" s="165"/>
      <c r="C23" s="42">
        <f>C21*10%</f>
        <v>0.43600000000000005</v>
      </c>
      <c r="D23" s="47">
        <f>D21*10%</f>
        <v>-3.2010000000000001</v>
      </c>
      <c r="E23" s="47">
        <f>E21*10%</f>
        <v>18.603999999999999</v>
      </c>
      <c r="F23" s="47">
        <f>F21*10%</f>
        <v>19.328000000000003</v>
      </c>
      <c r="G23" s="47">
        <f>G21*10%</f>
        <v>19.328000000000003</v>
      </c>
      <c r="H23" s="47">
        <f t="shared" si="0"/>
        <v>-2.4769999999999963</v>
      </c>
    </row>
    <row r="24" spans="1:9" s="112" customFormat="1" ht="9" customHeight="1" x14ac:dyDescent="0.25">
      <c r="A24" s="114"/>
      <c r="B24" s="115"/>
      <c r="C24" s="116"/>
      <c r="D24" s="117"/>
      <c r="E24" s="118"/>
      <c r="F24" s="118"/>
      <c r="G24" s="119"/>
      <c r="H24" s="118"/>
    </row>
    <row r="25" spans="1:9" ht="11.25" customHeight="1" x14ac:dyDescent="0.25">
      <c r="A25" s="178" t="s">
        <v>41</v>
      </c>
      <c r="B25" s="179"/>
      <c r="C25" s="43">
        <v>5.29</v>
      </c>
      <c r="D25" s="58">
        <v>-699.79</v>
      </c>
      <c r="E25" s="58">
        <v>227.29</v>
      </c>
      <c r="F25" s="107">
        <v>240.45</v>
      </c>
      <c r="G25" s="123">
        <f>G26+G27</f>
        <v>113.98499999999999</v>
      </c>
      <c r="H25" s="107">
        <f>F25-E25-G25+D25+F25</f>
        <v>-560.16499999999996</v>
      </c>
    </row>
    <row r="26" spans="1:9" ht="15.75" customHeight="1" x14ac:dyDescent="0.25">
      <c r="A26" s="78" t="s">
        <v>66</v>
      </c>
      <c r="B26" s="79"/>
      <c r="C26" s="43">
        <f>C25-C27</f>
        <v>4.7610000000000001</v>
      </c>
      <c r="D26" s="56">
        <v>-697.32</v>
      </c>
      <c r="E26" s="58">
        <f>E25-E27</f>
        <v>204.56099999999998</v>
      </c>
      <c r="F26" s="107">
        <f>F25-F27</f>
        <v>216.40499999999997</v>
      </c>
      <c r="G26" s="138">
        <f>G57</f>
        <v>89.939999999999984</v>
      </c>
      <c r="H26" s="118">
        <f t="shared" ref="H26:H34" si="1">F26-E26-G26+D26+F26</f>
        <v>-559.01100000000008</v>
      </c>
    </row>
    <row r="27" spans="1:9" ht="12.75" customHeight="1" x14ac:dyDescent="0.25">
      <c r="A27" s="180" t="s">
        <v>64</v>
      </c>
      <c r="B27" s="165"/>
      <c r="C27" s="42">
        <f>C25*10%</f>
        <v>0.52900000000000003</v>
      </c>
      <c r="D27" s="7">
        <v>-2.4500000000000002</v>
      </c>
      <c r="E27" s="47">
        <f>E25*10%</f>
        <v>22.728999999999999</v>
      </c>
      <c r="F27" s="118">
        <f>F25*10%</f>
        <v>24.045000000000002</v>
      </c>
      <c r="G27" s="118">
        <f>F27</f>
        <v>24.045000000000002</v>
      </c>
      <c r="H27" s="118">
        <f>F27-E27-G27+D27+F27</f>
        <v>-1.1339999999999968</v>
      </c>
      <c r="I27" s="69"/>
    </row>
    <row r="28" spans="1:9" ht="8.25" customHeight="1" x14ac:dyDescent="0.25">
      <c r="A28" s="135"/>
      <c r="B28" s="134"/>
      <c r="C28" s="42"/>
      <c r="D28" s="7"/>
      <c r="E28" s="47"/>
      <c r="F28" s="118"/>
      <c r="G28" s="118"/>
      <c r="H28" s="118"/>
    </row>
    <row r="29" spans="1:9" s="4" customFormat="1" ht="12.75" customHeight="1" x14ac:dyDescent="0.25">
      <c r="A29" s="187" t="s">
        <v>123</v>
      </c>
      <c r="B29" s="188"/>
      <c r="C29" s="108"/>
      <c r="D29" s="107">
        <v>-7.27</v>
      </c>
      <c r="E29" s="108">
        <f>E31+E32+E33+E34</f>
        <v>42.329999999999991</v>
      </c>
      <c r="F29" s="108">
        <f t="shared" ref="F29:G29" si="2">F31+F32+F33+F34</f>
        <v>45.160000000000004</v>
      </c>
      <c r="G29" s="108">
        <f t="shared" si="2"/>
        <v>45.160000000000004</v>
      </c>
      <c r="H29" s="107">
        <f>F29-E29-G29+D29+F29</f>
        <v>-4.4399999999999906</v>
      </c>
    </row>
    <row r="30" spans="1:9" ht="12.75" customHeight="1" x14ac:dyDescent="0.25">
      <c r="A30" s="133" t="s">
        <v>124</v>
      </c>
      <c r="B30" s="115"/>
      <c r="C30" s="116"/>
      <c r="D30" s="118"/>
      <c r="E30" s="116"/>
      <c r="F30" s="116"/>
      <c r="G30" s="119"/>
      <c r="H30" s="107"/>
    </row>
    <row r="31" spans="1:9" ht="12.75" customHeight="1" x14ac:dyDescent="0.25">
      <c r="A31" s="189" t="s">
        <v>125</v>
      </c>
      <c r="B31" s="190"/>
      <c r="C31" s="116"/>
      <c r="D31" s="118">
        <v>-0.48</v>
      </c>
      <c r="E31" s="116">
        <v>3.9</v>
      </c>
      <c r="F31" s="116">
        <v>4.0199999999999996</v>
      </c>
      <c r="G31" s="119">
        <f>F31</f>
        <v>4.0199999999999996</v>
      </c>
      <c r="H31" s="47">
        <f t="shared" si="1"/>
        <v>-0.36000000000000032</v>
      </c>
    </row>
    <row r="32" spans="1:9" ht="12.75" customHeight="1" x14ac:dyDescent="0.25">
      <c r="A32" s="189" t="s">
        <v>126</v>
      </c>
      <c r="B32" s="190"/>
      <c r="C32" s="116"/>
      <c r="D32" s="118">
        <v>-1.95</v>
      </c>
      <c r="E32" s="116">
        <v>17.02</v>
      </c>
      <c r="F32" s="116">
        <v>17.559999999999999</v>
      </c>
      <c r="G32" s="119">
        <f t="shared" ref="G32:G34" si="3">F32</f>
        <v>17.559999999999999</v>
      </c>
      <c r="H32" s="47">
        <f t="shared" si="1"/>
        <v>-1.4100000000000001</v>
      </c>
    </row>
    <row r="33" spans="1:26" ht="12.75" customHeight="1" x14ac:dyDescent="0.25">
      <c r="A33" s="189" t="s">
        <v>127</v>
      </c>
      <c r="B33" s="190"/>
      <c r="C33" s="116"/>
      <c r="D33" s="118">
        <v>-4.5199999999999996</v>
      </c>
      <c r="E33" s="116">
        <v>17.68</v>
      </c>
      <c r="F33" s="116">
        <v>19.84</v>
      </c>
      <c r="G33" s="119">
        <f t="shared" si="3"/>
        <v>19.84</v>
      </c>
      <c r="H33" s="47">
        <f t="shared" si="1"/>
        <v>-2.3599999999999994</v>
      </c>
    </row>
    <row r="34" spans="1:26" ht="12.75" customHeight="1" x14ac:dyDescent="0.25">
      <c r="A34" s="189" t="s">
        <v>128</v>
      </c>
      <c r="B34" s="190"/>
      <c r="C34" s="116"/>
      <c r="D34" s="118">
        <v>-0.32</v>
      </c>
      <c r="E34" s="116">
        <v>3.73</v>
      </c>
      <c r="F34" s="116">
        <v>3.74</v>
      </c>
      <c r="G34" s="119">
        <f t="shared" si="3"/>
        <v>3.74</v>
      </c>
      <c r="H34" s="47">
        <f t="shared" si="1"/>
        <v>-0.30999999999999961</v>
      </c>
    </row>
    <row r="35" spans="1:26" s="124" customFormat="1" ht="11.25" customHeight="1" x14ac:dyDescent="0.25">
      <c r="A35" s="120" t="s">
        <v>111</v>
      </c>
      <c r="B35" s="121"/>
      <c r="C35" s="108"/>
      <c r="D35" s="122"/>
      <c r="E35" s="107">
        <f>E8+E25+E29</f>
        <v>948.47</v>
      </c>
      <c r="F35" s="107">
        <f t="shared" ref="F35" si="4">F8+F25+F29</f>
        <v>1000.2199999999999</v>
      </c>
      <c r="G35" s="107">
        <f>G8+G25+G29</f>
        <v>873.755</v>
      </c>
      <c r="H35" s="107"/>
      <c r="J35" s="125"/>
    </row>
    <row r="36" spans="1:26" s="124" customFormat="1" ht="12" customHeight="1" x14ac:dyDescent="0.25">
      <c r="A36" s="120" t="s">
        <v>112</v>
      </c>
      <c r="B36" s="121"/>
      <c r="C36" s="108"/>
      <c r="D36" s="122"/>
      <c r="E36" s="107"/>
      <c r="F36" s="107"/>
      <c r="G36" s="123"/>
      <c r="H36" s="107"/>
      <c r="J36" s="125"/>
    </row>
    <row r="37" spans="1:26" s="80" customFormat="1" ht="23.25" customHeight="1" x14ac:dyDescent="0.25">
      <c r="A37" s="160" t="s">
        <v>79</v>
      </c>
      <c r="B37" s="161"/>
      <c r="C37" s="83"/>
      <c r="D37" s="89">
        <v>67.92</v>
      </c>
      <c r="E37" s="87">
        <v>15.68</v>
      </c>
      <c r="F37" s="87">
        <v>15.68</v>
      </c>
      <c r="G37" s="88">
        <f>G39</f>
        <v>2.6656</v>
      </c>
      <c r="H37" s="58">
        <f>F37-E37-G37+D37+F37</f>
        <v>80.934400000000011</v>
      </c>
    </row>
    <row r="38" spans="1:26" ht="12.75" customHeight="1" x14ac:dyDescent="0.25">
      <c r="A38" s="37" t="s">
        <v>66</v>
      </c>
      <c r="B38" s="38"/>
      <c r="C38" s="42">
        <f>C37-C39</f>
        <v>0</v>
      </c>
      <c r="D38" s="47">
        <v>70.19</v>
      </c>
      <c r="E38" s="47">
        <f>E37-E39</f>
        <v>13.0144</v>
      </c>
      <c r="F38" s="47">
        <f>F37-F39</f>
        <v>13.0144</v>
      </c>
      <c r="G38" s="59">
        <v>0</v>
      </c>
      <c r="H38" s="58">
        <f t="shared" ref="H38:H39" si="5">F38-E38-G38+D38+F38</f>
        <v>83.204399999999993</v>
      </c>
      <c r="J38" s="69"/>
    </row>
    <row r="39" spans="1:26" s="80" customFormat="1" ht="12" customHeight="1" x14ac:dyDescent="0.25">
      <c r="A39" s="90" t="s">
        <v>48</v>
      </c>
      <c r="B39" s="91"/>
      <c r="C39" s="84"/>
      <c r="D39" s="86">
        <v>-2.27</v>
      </c>
      <c r="E39" s="86">
        <f>E37*17%</f>
        <v>2.6656</v>
      </c>
      <c r="F39" s="86">
        <f>F37*17%</f>
        <v>2.6656</v>
      </c>
      <c r="G39" s="85">
        <f>E39</f>
        <v>2.6656</v>
      </c>
      <c r="H39" s="58">
        <f t="shared" si="5"/>
        <v>-2.27</v>
      </c>
    </row>
    <row r="40" spans="1:26" s="80" customFormat="1" ht="24.75" customHeight="1" x14ac:dyDescent="0.25">
      <c r="A40" s="160" t="s">
        <v>129</v>
      </c>
      <c r="B40" s="161"/>
      <c r="C40" s="83" t="s">
        <v>122</v>
      </c>
      <c r="D40" s="89">
        <v>7.96</v>
      </c>
      <c r="E40" s="87">
        <v>4.8</v>
      </c>
      <c r="F40" s="87">
        <v>4.8</v>
      </c>
      <c r="G40" s="88">
        <f>G42</f>
        <v>0.81600000000000006</v>
      </c>
      <c r="H40" s="58">
        <f>F40-E40-G40+D40+F40</f>
        <v>11.943999999999999</v>
      </c>
    </row>
    <row r="41" spans="1:26" ht="12.75" customHeight="1" x14ac:dyDescent="0.25">
      <c r="A41" s="37" t="s">
        <v>66</v>
      </c>
      <c r="B41" s="38"/>
      <c r="C41" s="42"/>
      <c r="D41" s="47">
        <v>7.96</v>
      </c>
      <c r="E41" s="47">
        <f>E40-E42</f>
        <v>3.984</v>
      </c>
      <c r="F41" s="47">
        <f>F40-F42</f>
        <v>3.984</v>
      </c>
      <c r="G41" s="59">
        <v>0</v>
      </c>
      <c r="H41" s="58">
        <f t="shared" ref="H41:H42" si="6">F41-E41-G41+D41+F41</f>
        <v>11.943999999999999</v>
      </c>
      <c r="J41" s="69"/>
    </row>
    <row r="42" spans="1:26" s="80" customFormat="1" ht="12" customHeight="1" x14ac:dyDescent="0.25">
      <c r="A42" s="90" t="s">
        <v>48</v>
      </c>
      <c r="B42" s="91"/>
      <c r="C42" s="84"/>
      <c r="D42" s="86">
        <v>0</v>
      </c>
      <c r="E42" s="86">
        <f>E40*17%</f>
        <v>0.81600000000000006</v>
      </c>
      <c r="F42" s="86">
        <f>F40*17%</f>
        <v>0.81600000000000006</v>
      </c>
      <c r="G42" s="85">
        <f>F42</f>
        <v>0.81600000000000006</v>
      </c>
      <c r="H42" s="58">
        <f t="shared" si="6"/>
        <v>0</v>
      </c>
    </row>
    <row r="43" spans="1:26" s="127" customFormat="1" ht="12" customHeight="1" x14ac:dyDescent="0.2">
      <c r="A43" s="166" t="s">
        <v>113</v>
      </c>
      <c r="B43" s="167"/>
      <c r="C43" s="108"/>
      <c r="D43" s="126"/>
      <c r="E43" s="107">
        <f>E37+E40</f>
        <v>20.48</v>
      </c>
      <c r="F43" s="107">
        <f>F37+F40</f>
        <v>20.48</v>
      </c>
      <c r="G43" s="107">
        <f>G37+G40</f>
        <v>3.4816000000000003</v>
      </c>
      <c r="H43" s="126"/>
    </row>
    <row r="44" spans="1:26" s="112" customFormat="1" x14ac:dyDescent="0.25">
      <c r="A44" s="128" t="s">
        <v>114</v>
      </c>
      <c r="B44" s="129"/>
      <c r="C44" s="108"/>
      <c r="D44" s="122"/>
      <c r="E44" s="108">
        <f>E35+E43</f>
        <v>968.95</v>
      </c>
      <c r="F44" s="108">
        <f t="shared" ref="F44:G44" si="7">F35+F43</f>
        <v>1020.6999999999999</v>
      </c>
      <c r="G44" s="108">
        <f t="shared" si="7"/>
        <v>877.23659999999995</v>
      </c>
      <c r="H44" s="107"/>
      <c r="K44" s="130"/>
    </row>
    <row r="45" spans="1:26" s="112" customFormat="1" ht="22.5" customHeight="1" x14ac:dyDescent="0.25">
      <c r="A45" s="131" t="s">
        <v>115</v>
      </c>
      <c r="B45" s="132"/>
      <c r="C45" s="108"/>
      <c r="D45" s="107">
        <f>D3</f>
        <v>-767.69999999999993</v>
      </c>
      <c r="E45" s="108"/>
      <c r="F45" s="108"/>
      <c r="G45" s="108"/>
      <c r="H45" s="107">
        <f>F44-E44+D45+F44-G44</f>
        <v>-572.48660000000007</v>
      </c>
      <c r="K45" s="130"/>
    </row>
    <row r="46" spans="1:26" s="112" customFormat="1" ht="21.75" customHeight="1" x14ac:dyDescent="0.25">
      <c r="A46" s="168" t="s">
        <v>136</v>
      </c>
      <c r="B46" s="168"/>
      <c r="C46" s="105"/>
      <c r="D46" s="105"/>
      <c r="E46" s="107"/>
      <c r="F46" s="108"/>
      <c r="G46" s="108"/>
      <c r="H46" s="109">
        <f>H47+H48</f>
        <v>-572.48659999999995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 spans="1:26" s="112" customFormat="1" ht="13.5" customHeight="1" x14ac:dyDescent="0.25">
      <c r="A47" s="168" t="s">
        <v>116</v>
      </c>
      <c r="B47" s="186"/>
      <c r="C47" s="105"/>
      <c r="D47" s="105"/>
      <c r="E47" s="107"/>
      <c r="F47" s="108"/>
      <c r="G47" s="108"/>
      <c r="H47" s="109">
        <f>H27+H38+H40</f>
        <v>94.014399999999995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s="112" customFormat="1" ht="12.75" customHeight="1" x14ac:dyDescent="0.25">
      <c r="A48" s="168" t="s">
        <v>117</v>
      </c>
      <c r="B48" s="186"/>
      <c r="C48" s="105"/>
      <c r="D48" s="105"/>
      <c r="E48" s="107"/>
      <c r="F48" s="108"/>
      <c r="G48" s="108"/>
      <c r="H48" s="109">
        <f>H8+H26+H29+H39</f>
        <v>-666.50099999999998</v>
      </c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 spans="1:8" s="20" customFormat="1" ht="12" customHeight="1" x14ac:dyDescent="0.2">
      <c r="A49" s="92"/>
      <c r="B49" s="92"/>
      <c r="C49" s="93"/>
      <c r="D49" s="94"/>
      <c r="E49" s="94"/>
      <c r="F49" s="94"/>
      <c r="G49" s="94"/>
      <c r="H49" s="94"/>
    </row>
    <row r="50" spans="1:8" ht="19.5" customHeight="1" x14ac:dyDescent="0.25">
      <c r="A50" s="21" t="s">
        <v>137</v>
      </c>
      <c r="D50" s="23"/>
      <c r="E50" s="23"/>
      <c r="F50" s="23"/>
      <c r="G50" s="23"/>
    </row>
    <row r="51" spans="1:8" ht="18" customHeight="1" x14ac:dyDescent="0.25">
      <c r="A51" s="169" t="s">
        <v>81</v>
      </c>
      <c r="B51" s="170"/>
      <c r="C51" s="171"/>
      <c r="D51" s="101" t="s">
        <v>119</v>
      </c>
      <c r="E51" s="32" t="s">
        <v>50</v>
      </c>
      <c r="F51" s="32" t="s">
        <v>51</v>
      </c>
      <c r="G51" s="32" t="s">
        <v>52</v>
      </c>
    </row>
    <row r="52" spans="1:8" ht="12" customHeight="1" x14ac:dyDescent="0.25">
      <c r="A52" s="157" t="s">
        <v>139</v>
      </c>
      <c r="B52" s="158"/>
      <c r="C52" s="159"/>
      <c r="D52" s="139" t="s">
        <v>140</v>
      </c>
      <c r="E52" s="140">
        <v>43132</v>
      </c>
      <c r="F52" s="32" t="s">
        <v>141</v>
      </c>
      <c r="G52" s="54">
        <v>19</v>
      </c>
    </row>
    <row r="53" spans="1:8" ht="12" customHeight="1" x14ac:dyDescent="0.25">
      <c r="A53" s="172" t="s">
        <v>142</v>
      </c>
      <c r="B53" s="173"/>
      <c r="C53" s="174"/>
      <c r="D53" s="139" t="s">
        <v>84</v>
      </c>
      <c r="E53" s="140">
        <v>43282</v>
      </c>
      <c r="F53" s="32">
        <v>1</v>
      </c>
      <c r="G53" s="54">
        <v>5.17</v>
      </c>
    </row>
    <row r="54" spans="1:8" ht="12" customHeight="1" x14ac:dyDescent="0.25">
      <c r="A54" s="157" t="s">
        <v>143</v>
      </c>
      <c r="B54" s="158"/>
      <c r="C54" s="159"/>
      <c r="D54" s="139" t="s">
        <v>144</v>
      </c>
      <c r="E54" s="140">
        <v>43405</v>
      </c>
      <c r="F54" s="32" t="s">
        <v>145</v>
      </c>
      <c r="G54" s="54">
        <v>44.18</v>
      </c>
    </row>
    <row r="55" spans="1:8" ht="12" customHeight="1" x14ac:dyDescent="0.25">
      <c r="A55" s="157" t="s">
        <v>146</v>
      </c>
      <c r="B55" s="158"/>
      <c r="C55" s="159"/>
      <c r="D55" s="139" t="s">
        <v>84</v>
      </c>
      <c r="E55" s="140">
        <v>43191</v>
      </c>
      <c r="F55" s="32" t="s">
        <v>147</v>
      </c>
      <c r="G55" s="54">
        <v>7.96</v>
      </c>
    </row>
    <row r="56" spans="1:8" ht="18" customHeight="1" x14ac:dyDescent="0.25">
      <c r="A56" s="157" t="s">
        <v>148</v>
      </c>
      <c r="B56" s="158"/>
      <c r="C56" s="159"/>
      <c r="D56" s="139" t="s">
        <v>84</v>
      </c>
      <c r="E56" s="140">
        <v>43132</v>
      </c>
      <c r="F56" s="32" t="s">
        <v>149</v>
      </c>
      <c r="G56" s="54">
        <v>13.63</v>
      </c>
    </row>
    <row r="57" spans="1:8" s="4" customFormat="1" ht="13.5" customHeight="1" x14ac:dyDescent="0.25">
      <c r="A57" s="103" t="s">
        <v>7</v>
      </c>
      <c r="B57" s="104"/>
      <c r="C57" s="102"/>
      <c r="D57" s="102"/>
      <c r="E57" s="48"/>
      <c r="F57" s="49"/>
      <c r="G57" s="50">
        <f>SUM(G52:G56)</f>
        <v>89.939999999999984</v>
      </c>
    </row>
    <row r="58" spans="1:8" s="4" customFormat="1" ht="13.5" customHeight="1" x14ac:dyDescent="0.25">
      <c r="A58" s="95"/>
      <c r="B58" s="96"/>
      <c r="C58" s="96"/>
      <c r="D58" s="96"/>
      <c r="E58" s="97"/>
      <c r="F58" s="98"/>
      <c r="G58" s="99"/>
    </row>
    <row r="59" spans="1:8" s="4" customFormat="1" ht="13.5" customHeight="1" x14ac:dyDescent="0.25">
      <c r="A59" s="95"/>
      <c r="B59" s="96"/>
      <c r="C59" s="96"/>
      <c r="D59" s="96"/>
      <c r="E59" s="97"/>
      <c r="F59" s="98"/>
      <c r="G59" s="99"/>
    </row>
    <row r="60" spans="1:8" x14ac:dyDescent="0.25">
      <c r="A60" s="21" t="s">
        <v>42</v>
      </c>
      <c r="D60" s="23"/>
      <c r="E60" s="23"/>
      <c r="F60" s="23"/>
      <c r="G60" s="23"/>
    </row>
    <row r="61" spans="1:8" x14ac:dyDescent="0.25">
      <c r="A61" s="21" t="s">
        <v>43</v>
      </c>
      <c r="D61" s="23"/>
      <c r="E61" s="23"/>
      <c r="F61" s="23"/>
      <c r="G61" s="23"/>
    </row>
    <row r="62" spans="1:8" ht="23.25" customHeight="1" x14ac:dyDescent="0.25">
      <c r="A62" s="164" t="s">
        <v>54</v>
      </c>
      <c r="B62" s="165"/>
      <c r="C62" s="165"/>
      <c r="D62" s="165"/>
      <c r="E62" s="144"/>
      <c r="F62" s="34" t="s">
        <v>51</v>
      </c>
      <c r="G62" s="33" t="s">
        <v>53</v>
      </c>
    </row>
    <row r="63" spans="1:8" x14ac:dyDescent="0.25">
      <c r="A63" s="164" t="s">
        <v>68</v>
      </c>
      <c r="B63" s="165"/>
      <c r="C63" s="165"/>
      <c r="D63" s="165"/>
      <c r="E63" s="144"/>
      <c r="F63" s="32"/>
      <c r="G63" s="32">
        <v>0</v>
      </c>
    </row>
    <row r="64" spans="1:8" x14ac:dyDescent="0.25">
      <c r="A64" s="136"/>
      <c r="B64" s="137"/>
      <c r="C64" s="137"/>
      <c r="D64" s="137"/>
      <c r="E64" s="137"/>
      <c r="F64" s="136"/>
      <c r="G64" s="136"/>
    </row>
    <row r="65" spans="1:8" x14ac:dyDescent="0.25">
      <c r="A65" s="23"/>
      <c r="D65" s="23"/>
      <c r="E65" s="23"/>
      <c r="F65" s="23"/>
      <c r="G65" s="23"/>
    </row>
    <row r="66" spans="1:8" x14ac:dyDescent="0.25">
      <c r="A66" s="21" t="s">
        <v>107</v>
      </c>
      <c r="E66" s="35"/>
      <c r="F66" s="75"/>
      <c r="G66" s="35"/>
    </row>
    <row r="67" spans="1:8" x14ac:dyDescent="0.25">
      <c r="A67" s="21" t="s">
        <v>138</v>
      </c>
      <c r="B67" s="76"/>
      <c r="C67" s="77"/>
      <c r="D67" s="21"/>
      <c r="E67" s="35"/>
      <c r="F67" s="75"/>
      <c r="G67" s="35"/>
    </row>
    <row r="68" spans="1:8" ht="55.5" customHeight="1" x14ac:dyDescent="0.25">
      <c r="A68" s="162" t="s">
        <v>150</v>
      </c>
      <c r="B68" s="163"/>
      <c r="C68" s="163"/>
      <c r="D68" s="163"/>
      <c r="E68" s="163"/>
      <c r="F68" s="163"/>
      <c r="G68" s="163"/>
      <c r="H68" s="80"/>
    </row>
    <row r="69" spans="1:8" x14ac:dyDescent="0.25">
      <c r="A69" s="70"/>
      <c r="B69" s="71"/>
      <c r="C69" s="72"/>
      <c r="D69" s="70"/>
      <c r="E69" s="70"/>
      <c r="F69" s="73"/>
      <c r="G69" s="74"/>
    </row>
    <row r="70" spans="1:8" x14ac:dyDescent="0.25">
      <c r="A70" s="70"/>
      <c r="B70" s="71"/>
      <c r="C70" s="72"/>
      <c r="D70" s="70"/>
      <c r="E70" s="70"/>
      <c r="F70" s="73"/>
      <c r="G70" s="74"/>
    </row>
    <row r="71" spans="1:8" x14ac:dyDescent="0.25">
      <c r="A71" s="4" t="s">
        <v>69</v>
      </c>
      <c r="B71" s="45"/>
      <c r="C71" s="46"/>
      <c r="D71" s="4"/>
      <c r="E71" s="4" t="s">
        <v>70</v>
      </c>
      <c r="F71" s="4"/>
    </row>
    <row r="72" spans="1:8" x14ac:dyDescent="0.25">
      <c r="A72" s="4" t="s">
        <v>71</v>
      </c>
      <c r="B72" s="45"/>
      <c r="C72" s="46"/>
      <c r="D72" s="4"/>
      <c r="E72" s="4"/>
      <c r="F72" s="4"/>
    </row>
    <row r="73" spans="1:8" x14ac:dyDescent="0.25">
      <c r="A73" s="4" t="s">
        <v>108</v>
      </c>
      <c r="B73" s="45"/>
      <c r="C73" s="46"/>
      <c r="D73" s="4"/>
      <c r="E73" s="4"/>
      <c r="F73" s="4"/>
    </row>
    <row r="75" spans="1:8" x14ac:dyDescent="0.25">
      <c r="A75" s="23" t="s">
        <v>72</v>
      </c>
      <c r="B75" s="81"/>
    </row>
    <row r="76" spans="1:8" x14ac:dyDescent="0.25">
      <c r="A76" s="23" t="s">
        <v>73</v>
      </c>
      <c r="B76" s="81"/>
      <c r="C76" s="44" t="s">
        <v>24</v>
      </c>
    </row>
    <row r="77" spans="1:8" x14ac:dyDescent="0.25">
      <c r="A77" s="23" t="s">
        <v>74</v>
      </c>
      <c r="B77" s="81"/>
      <c r="C77" s="44" t="s">
        <v>75</v>
      </c>
    </row>
    <row r="78" spans="1:8" x14ac:dyDescent="0.25">
      <c r="A78" s="23" t="s">
        <v>76</v>
      </c>
      <c r="B78" s="81"/>
      <c r="C78" s="44" t="s">
        <v>77</v>
      </c>
    </row>
  </sheetData>
  <mergeCells count="37">
    <mergeCell ref="A5:B5"/>
    <mergeCell ref="A47:B47"/>
    <mergeCell ref="A48:B48"/>
    <mergeCell ref="A29:B29"/>
    <mergeCell ref="A31:B31"/>
    <mergeCell ref="A32:B32"/>
    <mergeCell ref="A33:B33"/>
    <mergeCell ref="A34:B34"/>
    <mergeCell ref="A37:B37"/>
    <mergeCell ref="A3:B3"/>
    <mergeCell ref="A6:H6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  <mergeCell ref="A11:H11"/>
    <mergeCell ref="A12:B12"/>
    <mergeCell ref="A4:B4"/>
    <mergeCell ref="A54:C54"/>
    <mergeCell ref="A40:B40"/>
    <mergeCell ref="A68:G68"/>
    <mergeCell ref="A62:E62"/>
    <mergeCell ref="A63:E63"/>
    <mergeCell ref="A56:C56"/>
    <mergeCell ref="A43:B43"/>
    <mergeCell ref="A46:B46"/>
    <mergeCell ref="A51:C51"/>
    <mergeCell ref="A52:C52"/>
    <mergeCell ref="A53:C53"/>
    <mergeCell ref="A55:C5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2019-02-11T00:22:27Z</cp:lastPrinted>
  <dcterms:created xsi:type="dcterms:W3CDTF">2013-02-18T04:38:06Z</dcterms:created>
  <dcterms:modified xsi:type="dcterms:W3CDTF">2019-02-11T23:58:52Z</dcterms:modified>
</cp:coreProperties>
</file>